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 BALAZ IVANA\FP-5GO-2019\"/>
    </mc:Choice>
  </mc:AlternateContent>
  <bookViews>
    <workbookView xWindow="0" yWindow="0" windowWidth="23040" windowHeight="9252" tabRatio="909" firstSheet="8" activeTab="13"/>
  </bookViews>
  <sheets>
    <sheet name="FP 2019 PREDLOG" sheetId="46" r:id="rId1"/>
    <sheet name="FP ODLUKA фебруар 2019" sheetId="47" r:id="rId2"/>
    <sheet name="FP PREDLOG APRIL 2019" sheetId="48" r:id="rId3"/>
    <sheet name="FP ODLUKA APRIL 2019" sheetId="49" r:id="rId4"/>
    <sheet name="FP PREDLOG MAJ 2019" sheetId="51" r:id="rId5"/>
    <sheet name="ФП ОДЛУКА JUN 2019" sheetId="52" r:id="rId6"/>
    <sheet name=" " sheetId="33" r:id="rId7"/>
    <sheet name="FP-2019-5GO-JUN" sheetId="54" r:id="rId8"/>
    <sheet name="FP-2019-5GO-AVGUST-ПРЕДЛОГ" sheetId="55" r:id="rId9"/>
    <sheet name="FP-209-5GO-AVGUST ODLUKA" sheetId="56" r:id="rId10"/>
    <sheet name="FP 2019 OKTOBAR PREDLOG" sheetId="58" r:id="rId11"/>
    <sheet name="FP 30122019 PREDLOG" sheetId="60" r:id="rId12"/>
    <sheet name="FP 2019 OKTOBAR ODLUKA" sheetId="59" r:id="rId13"/>
    <sheet name="FP 30122019" sheetId="61" r:id="rId14"/>
    <sheet name="Sheet2" sheetId="62" r:id="rId15"/>
  </sheets>
  <calcPr calcId="162913"/>
</workbook>
</file>

<file path=xl/calcChain.xml><?xml version="1.0" encoding="utf-8"?>
<calcChain xmlns="http://schemas.openxmlformats.org/spreadsheetml/2006/main">
  <c r="E265" i="61" l="1"/>
  <c r="F265" i="61"/>
  <c r="G265" i="61"/>
  <c r="H265" i="61"/>
  <c r="I265" i="61"/>
  <c r="D265" i="61"/>
  <c r="G26" i="61"/>
  <c r="C265" i="61" l="1"/>
  <c r="G175" i="61"/>
  <c r="I175" i="61"/>
  <c r="C270" i="61" l="1"/>
  <c r="I269" i="61"/>
  <c r="H269" i="61"/>
  <c r="G269" i="61"/>
  <c r="F269" i="61"/>
  <c r="E269" i="61"/>
  <c r="D269" i="61"/>
  <c r="C269" i="61" s="1"/>
  <c r="C268" i="61"/>
  <c r="I267" i="61"/>
  <c r="H267" i="61"/>
  <c r="G267" i="61"/>
  <c r="F267" i="61"/>
  <c r="E267" i="61"/>
  <c r="D267" i="61"/>
  <c r="C266" i="61"/>
  <c r="C264" i="61"/>
  <c r="I263" i="61"/>
  <c r="H263" i="61"/>
  <c r="G263" i="61"/>
  <c r="F263" i="61"/>
  <c r="E263" i="61"/>
  <c r="D263" i="61"/>
  <c r="C262" i="61"/>
  <c r="C261" i="61"/>
  <c r="C260" i="61"/>
  <c r="C259" i="61"/>
  <c r="C258" i="61"/>
  <c r="I257" i="61"/>
  <c r="I254" i="61" s="1"/>
  <c r="H257" i="61"/>
  <c r="H254" i="61" s="1"/>
  <c r="G257" i="61"/>
  <c r="F257" i="61"/>
  <c r="F254" i="61" s="1"/>
  <c r="E257" i="61"/>
  <c r="E254" i="61" s="1"/>
  <c r="D257" i="61"/>
  <c r="C256" i="61"/>
  <c r="I255" i="61"/>
  <c r="H255" i="61"/>
  <c r="G255" i="61"/>
  <c r="F255" i="61"/>
  <c r="E255" i="61"/>
  <c r="D255" i="61"/>
  <c r="G254" i="61"/>
  <c r="C241" i="61"/>
  <c r="I240" i="61"/>
  <c r="H240" i="61"/>
  <c r="G240" i="61"/>
  <c r="F240" i="61"/>
  <c r="E240" i="61"/>
  <c r="D240" i="61"/>
  <c r="C239" i="61"/>
  <c r="C238" i="61"/>
  <c r="C237" i="61"/>
  <c r="C236" i="61"/>
  <c r="C235" i="61"/>
  <c r="C234" i="61"/>
  <c r="C233" i="61"/>
  <c r="C232" i="61"/>
  <c r="C231" i="61"/>
  <c r="C230" i="61"/>
  <c r="C228" i="61"/>
  <c r="I227" i="61"/>
  <c r="H227" i="61"/>
  <c r="H226" i="61" s="1"/>
  <c r="H225" i="61" s="1"/>
  <c r="H224" i="61" s="1"/>
  <c r="G227" i="61"/>
  <c r="F227" i="61"/>
  <c r="F226" i="61" s="1"/>
  <c r="F225" i="61" s="1"/>
  <c r="F224" i="61" s="1"/>
  <c r="E227" i="61"/>
  <c r="D227" i="61"/>
  <c r="C227" i="61" s="1"/>
  <c r="C223" i="61"/>
  <c r="I222" i="61"/>
  <c r="H222" i="61"/>
  <c r="G222" i="61"/>
  <c r="F222" i="61"/>
  <c r="E222" i="61"/>
  <c r="D222" i="61"/>
  <c r="C221" i="61"/>
  <c r="C220" i="61"/>
  <c r="C219" i="61"/>
  <c r="I218" i="61"/>
  <c r="H218" i="61"/>
  <c r="G218" i="61"/>
  <c r="F218" i="61"/>
  <c r="E218" i="61"/>
  <c r="D218" i="61"/>
  <c r="C217" i="61"/>
  <c r="C216" i="61"/>
  <c r="I215" i="61"/>
  <c r="I214" i="61" s="1"/>
  <c r="H215" i="61"/>
  <c r="H214" i="61" s="1"/>
  <c r="G215" i="61"/>
  <c r="G214" i="61" s="1"/>
  <c r="F215" i="61"/>
  <c r="E215" i="61"/>
  <c r="E214" i="61" s="1"/>
  <c r="D215" i="61"/>
  <c r="C212" i="61"/>
  <c r="C211" i="61"/>
  <c r="C210" i="61"/>
  <c r="I209" i="61"/>
  <c r="H209" i="61"/>
  <c r="G209" i="61"/>
  <c r="F209" i="61"/>
  <c r="E209" i="61"/>
  <c r="D209" i="61"/>
  <c r="C203" i="61"/>
  <c r="C202" i="61"/>
  <c r="I201" i="61"/>
  <c r="H201" i="61"/>
  <c r="G201" i="61"/>
  <c r="F201" i="61"/>
  <c r="E201" i="61"/>
  <c r="D201" i="61"/>
  <c r="G200" i="61"/>
  <c r="C199" i="61"/>
  <c r="I198" i="61"/>
  <c r="H198" i="61"/>
  <c r="G198" i="61"/>
  <c r="F198" i="61"/>
  <c r="E198" i="61"/>
  <c r="D198" i="61"/>
  <c r="C197" i="61"/>
  <c r="C196" i="61"/>
  <c r="C195" i="61"/>
  <c r="C194" i="61"/>
  <c r="C193" i="61"/>
  <c r="I192" i="61"/>
  <c r="H192" i="61"/>
  <c r="G192" i="61"/>
  <c r="F192" i="61"/>
  <c r="E192" i="61"/>
  <c r="D192" i="61"/>
  <c r="C191" i="61"/>
  <c r="C190" i="61"/>
  <c r="C189" i="61"/>
  <c r="C188" i="61"/>
  <c r="I187" i="61"/>
  <c r="H187" i="61"/>
  <c r="G187" i="61"/>
  <c r="F187" i="61"/>
  <c r="E187" i="61"/>
  <c r="D187" i="61"/>
  <c r="C186" i="61"/>
  <c r="C185" i="61"/>
  <c r="C184" i="61"/>
  <c r="C183" i="61"/>
  <c r="I182" i="61"/>
  <c r="H182" i="61"/>
  <c r="G182" i="61"/>
  <c r="F182" i="61"/>
  <c r="E182" i="61"/>
  <c r="D182" i="61"/>
  <c r="C181" i="61"/>
  <c r="C180" i="61"/>
  <c r="C179" i="61"/>
  <c r="C178" i="61"/>
  <c r="C177" i="61"/>
  <c r="C176" i="61"/>
  <c r="H175" i="61"/>
  <c r="F175" i="61"/>
  <c r="E175" i="61"/>
  <c r="D175" i="61"/>
  <c r="C173" i="61"/>
  <c r="C172" i="61"/>
  <c r="C171" i="61"/>
  <c r="C170" i="61"/>
  <c r="C169" i="61"/>
  <c r="C168" i="61"/>
  <c r="C167" i="61"/>
  <c r="I166" i="61"/>
  <c r="H166" i="61"/>
  <c r="G166" i="61"/>
  <c r="F166" i="61"/>
  <c r="E166" i="61"/>
  <c r="D166" i="61"/>
  <c r="C165" i="61"/>
  <c r="C164" i="61"/>
  <c r="C163" i="61"/>
  <c r="I162" i="61"/>
  <c r="H162" i="61"/>
  <c r="H161" i="61" s="1"/>
  <c r="G162" i="61"/>
  <c r="F162" i="61"/>
  <c r="E162" i="61"/>
  <c r="D162" i="61"/>
  <c r="C160" i="61"/>
  <c r="C159" i="61"/>
  <c r="I158" i="61"/>
  <c r="H158" i="61"/>
  <c r="G158" i="61"/>
  <c r="F158" i="61"/>
  <c r="E158" i="61"/>
  <c r="D158" i="61"/>
  <c r="C157" i="61"/>
  <c r="C156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I138" i="61"/>
  <c r="H138" i="61"/>
  <c r="G138" i="61"/>
  <c r="F138" i="61"/>
  <c r="E138" i="61"/>
  <c r="D138" i="61"/>
  <c r="C137" i="61"/>
  <c r="C136" i="61"/>
  <c r="C135" i="61"/>
  <c r="I134" i="61"/>
  <c r="H134" i="61"/>
  <c r="G134" i="61"/>
  <c r="F134" i="61"/>
  <c r="E134" i="61"/>
  <c r="D134" i="61"/>
  <c r="C133" i="61"/>
  <c r="C132" i="61"/>
  <c r="C131" i="61"/>
  <c r="C130" i="61"/>
  <c r="I129" i="61"/>
  <c r="H129" i="61"/>
  <c r="G129" i="61"/>
  <c r="F129" i="61"/>
  <c r="E129" i="61"/>
  <c r="D129" i="61"/>
  <c r="C128" i="61"/>
  <c r="C127" i="61"/>
  <c r="I126" i="61"/>
  <c r="H126" i="61"/>
  <c r="G126" i="61"/>
  <c r="F126" i="61"/>
  <c r="E126" i="61"/>
  <c r="D126" i="61"/>
  <c r="C125" i="61"/>
  <c r="C123" i="61"/>
  <c r="C122" i="61"/>
  <c r="I121" i="61"/>
  <c r="H121" i="61"/>
  <c r="G121" i="61"/>
  <c r="F121" i="61"/>
  <c r="E121" i="61"/>
  <c r="D121" i="61"/>
  <c r="C120" i="61"/>
  <c r="C119" i="61"/>
  <c r="C118" i="61"/>
  <c r="C117" i="61"/>
  <c r="I116" i="61"/>
  <c r="H116" i="61"/>
  <c r="G116" i="61"/>
  <c r="F116" i="61"/>
  <c r="E116" i="61"/>
  <c r="D116" i="61"/>
  <c r="C115" i="61"/>
  <c r="C114" i="61"/>
  <c r="C113" i="61"/>
  <c r="C112" i="61"/>
  <c r="I111" i="61"/>
  <c r="H111" i="61"/>
  <c r="H110" i="61" s="1"/>
  <c r="G111" i="61"/>
  <c r="F111" i="61"/>
  <c r="F110" i="61" s="1"/>
  <c r="E111" i="61"/>
  <c r="D111" i="61"/>
  <c r="C109" i="61"/>
  <c r="I108" i="61"/>
  <c r="H108" i="61"/>
  <c r="G108" i="61"/>
  <c r="F108" i="61"/>
  <c r="E108" i="61"/>
  <c r="D108" i="61"/>
  <c r="C107" i="61"/>
  <c r="C106" i="61"/>
  <c r="C105" i="61"/>
  <c r="C104" i="61"/>
  <c r="C103" i="61"/>
  <c r="I102" i="61"/>
  <c r="H102" i="61"/>
  <c r="G102" i="61"/>
  <c r="F102" i="61"/>
  <c r="E102" i="61"/>
  <c r="D102" i="61"/>
  <c r="C101" i="61"/>
  <c r="C100" i="61"/>
  <c r="C99" i="61"/>
  <c r="C94" i="61"/>
  <c r="I93" i="61"/>
  <c r="H93" i="61"/>
  <c r="G93" i="61"/>
  <c r="F93" i="61"/>
  <c r="E93" i="61"/>
  <c r="D93" i="61"/>
  <c r="C92" i="61"/>
  <c r="C91" i="61"/>
  <c r="C90" i="61"/>
  <c r="C89" i="61"/>
  <c r="C88" i="61"/>
  <c r="I87" i="61"/>
  <c r="H87" i="61"/>
  <c r="G87" i="61"/>
  <c r="F87" i="61"/>
  <c r="E87" i="61"/>
  <c r="D87" i="61"/>
  <c r="C86" i="61"/>
  <c r="C85" i="61"/>
  <c r="I84" i="61"/>
  <c r="H84" i="61"/>
  <c r="G84" i="61"/>
  <c r="F84" i="61"/>
  <c r="E84" i="61"/>
  <c r="D84" i="61"/>
  <c r="C83" i="61"/>
  <c r="C82" i="61"/>
  <c r="I81" i="61"/>
  <c r="H81" i="61"/>
  <c r="G81" i="61"/>
  <c r="F81" i="61"/>
  <c r="E81" i="61"/>
  <c r="D81" i="61"/>
  <c r="C78" i="61"/>
  <c r="I77" i="61"/>
  <c r="H77" i="61"/>
  <c r="G77" i="61"/>
  <c r="F77" i="61"/>
  <c r="E77" i="61"/>
  <c r="D77" i="61"/>
  <c r="I76" i="61"/>
  <c r="H76" i="61"/>
  <c r="G76" i="61"/>
  <c r="F76" i="61"/>
  <c r="E76" i="61"/>
  <c r="D76" i="61"/>
  <c r="C75" i="61"/>
  <c r="I74" i="61"/>
  <c r="H74" i="61"/>
  <c r="G74" i="61"/>
  <c r="F74" i="61"/>
  <c r="E74" i="61"/>
  <c r="D74" i="61"/>
  <c r="C73" i="61"/>
  <c r="I72" i="61"/>
  <c r="H72" i="61"/>
  <c r="G72" i="61"/>
  <c r="F72" i="61"/>
  <c r="E72" i="61"/>
  <c r="D72" i="61"/>
  <c r="C71" i="61"/>
  <c r="C70" i="61"/>
  <c r="I69" i="61"/>
  <c r="H69" i="61"/>
  <c r="G69" i="61"/>
  <c r="F69" i="61"/>
  <c r="E69" i="61"/>
  <c r="D69" i="61"/>
  <c r="C68" i="61"/>
  <c r="I67" i="61"/>
  <c r="H67" i="61"/>
  <c r="G67" i="61"/>
  <c r="F67" i="61"/>
  <c r="E67" i="61"/>
  <c r="D67" i="61"/>
  <c r="C65" i="61"/>
  <c r="C64" i="61"/>
  <c r="I63" i="61"/>
  <c r="H63" i="61"/>
  <c r="G63" i="61"/>
  <c r="F63" i="61"/>
  <c r="E63" i="61"/>
  <c r="D63" i="61"/>
  <c r="I62" i="61"/>
  <c r="H62" i="61"/>
  <c r="G62" i="61"/>
  <c r="F62" i="61"/>
  <c r="E62" i="61"/>
  <c r="D62" i="61"/>
  <c r="C61" i="61"/>
  <c r="C60" i="61"/>
  <c r="I59" i="61"/>
  <c r="H59" i="61"/>
  <c r="G59" i="61"/>
  <c r="F59" i="61"/>
  <c r="E59" i="61"/>
  <c r="D59" i="61"/>
  <c r="C58" i="61"/>
  <c r="C57" i="61"/>
  <c r="I56" i="61"/>
  <c r="H56" i="61"/>
  <c r="G56" i="61"/>
  <c r="F56" i="61"/>
  <c r="E56" i="61"/>
  <c r="D56" i="61"/>
  <c r="I55" i="61"/>
  <c r="H55" i="61"/>
  <c r="G55" i="61"/>
  <c r="F55" i="61"/>
  <c r="E55" i="61"/>
  <c r="D55" i="61"/>
  <c r="C44" i="61"/>
  <c r="I43" i="61"/>
  <c r="H43" i="61"/>
  <c r="G43" i="61"/>
  <c r="F43" i="61"/>
  <c r="E43" i="61"/>
  <c r="D43" i="61"/>
  <c r="C42" i="61"/>
  <c r="C41" i="61"/>
  <c r="I40" i="61"/>
  <c r="H40" i="61"/>
  <c r="G40" i="61"/>
  <c r="F40" i="61"/>
  <c r="E40" i="61"/>
  <c r="D40" i="61"/>
  <c r="I39" i="61"/>
  <c r="H39" i="61"/>
  <c r="G39" i="61"/>
  <c r="F39" i="61"/>
  <c r="E39" i="61"/>
  <c r="D39" i="61"/>
  <c r="C38" i="61"/>
  <c r="I37" i="61"/>
  <c r="H37" i="61"/>
  <c r="G37" i="61"/>
  <c r="F37" i="61"/>
  <c r="E37" i="61"/>
  <c r="D37" i="61"/>
  <c r="C36" i="61"/>
  <c r="I35" i="61"/>
  <c r="H35" i="61"/>
  <c r="G35" i="61"/>
  <c r="F35" i="61"/>
  <c r="E35" i="61"/>
  <c r="D35" i="61"/>
  <c r="C33" i="61"/>
  <c r="I32" i="61"/>
  <c r="H32" i="61"/>
  <c r="G32" i="61"/>
  <c r="F32" i="61"/>
  <c r="E32" i="61"/>
  <c r="D32" i="61"/>
  <c r="I31" i="61"/>
  <c r="H31" i="61"/>
  <c r="G31" i="61"/>
  <c r="F31" i="61"/>
  <c r="E31" i="61"/>
  <c r="D31" i="61"/>
  <c r="C30" i="61"/>
  <c r="C29" i="61"/>
  <c r="C28" i="61"/>
  <c r="I27" i="61"/>
  <c r="H27" i="61"/>
  <c r="G27" i="61"/>
  <c r="F27" i="61"/>
  <c r="E27" i="61"/>
  <c r="D27" i="61"/>
  <c r="I26" i="61"/>
  <c r="H26" i="61"/>
  <c r="F26" i="61"/>
  <c r="E26" i="61"/>
  <c r="D26" i="61"/>
  <c r="C25" i="61"/>
  <c r="I24" i="61"/>
  <c r="H24" i="61"/>
  <c r="G24" i="61"/>
  <c r="F24" i="61"/>
  <c r="E24" i="61"/>
  <c r="D24" i="61"/>
  <c r="I23" i="61"/>
  <c r="H23" i="61"/>
  <c r="G23" i="61"/>
  <c r="F23" i="61"/>
  <c r="E23" i="61"/>
  <c r="D23" i="61"/>
  <c r="C22" i="61"/>
  <c r="C21" i="61"/>
  <c r="C20" i="61"/>
  <c r="C19" i="61"/>
  <c r="C18" i="61"/>
  <c r="C17" i="61"/>
  <c r="I16" i="61"/>
  <c r="H16" i="61"/>
  <c r="G16" i="61"/>
  <c r="F16" i="61"/>
  <c r="E16" i="61"/>
  <c r="D16" i="61"/>
  <c r="I15" i="61"/>
  <c r="H15" i="61"/>
  <c r="G15" i="61"/>
  <c r="F15" i="61"/>
  <c r="E15" i="61"/>
  <c r="D15" i="61"/>
  <c r="C14" i="61"/>
  <c r="C13" i="61"/>
  <c r="I12" i="61"/>
  <c r="H12" i="61"/>
  <c r="G12" i="61"/>
  <c r="F12" i="61"/>
  <c r="E12" i="61"/>
  <c r="E11" i="61" s="1"/>
  <c r="D12" i="61"/>
  <c r="G11" i="61"/>
  <c r="C278" i="60"/>
  <c r="I277" i="60"/>
  <c r="H277" i="60"/>
  <c r="G277" i="60"/>
  <c r="F277" i="60"/>
  <c r="E277" i="60"/>
  <c r="D277" i="60"/>
  <c r="C277" i="60"/>
  <c r="C276" i="60"/>
  <c r="I275" i="60"/>
  <c r="H275" i="60"/>
  <c r="G275" i="60"/>
  <c r="F275" i="60"/>
  <c r="E275" i="60"/>
  <c r="D275" i="60"/>
  <c r="C275" i="60"/>
  <c r="C273" i="60"/>
  <c r="I272" i="60"/>
  <c r="H272" i="60"/>
  <c r="G272" i="60"/>
  <c r="F272" i="60"/>
  <c r="E272" i="60"/>
  <c r="D272" i="60"/>
  <c r="C272" i="60"/>
  <c r="C271" i="60"/>
  <c r="C270" i="60"/>
  <c r="C269" i="60"/>
  <c r="C268" i="60"/>
  <c r="C267" i="60"/>
  <c r="I266" i="60"/>
  <c r="I263" i="60" s="1"/>
  <c r="H266" i="60"/>
  <c r="G266" i="60"/>
  <c r="G263" i="60" s="1"/>
  <c r="F266" i="60"/>
  <c r="E266" i="60"/>
  <c r="E263" i="60" s="1"/>
  <c r="D266" i="60"/>
  <c r="C266" i="60"/>
  <c r="C265" i="60"/>
  <c r="I264" i="60"/>
  <c r="H264" i="60"/>
  <c r="G264" i="60"/>
  <c r="F264" i="60"/>
  <c r="E264" i="60"/>
  <c r="D264" i="60"/>
  <c r="C264" i="60"/>
  <c r="H263" i="60"/>
  <c r="F263" i="60"/>
  <c r="D263" i="60"/>
  <c r="C263" i="60" s="1"/>
  <c r="C250" i="60"/>
  <c r="I249" i="60"/>
  <c r="H249" i="60"/>
  <c r="G249" i="60"/>
  <c r="F249" i="60"/>
  <c r="E249" i="60"/>
  <c r="D249" i="60"/>
  <c r="C249" i="60" s="1"/>
  <c r="C247" i="60"/>
  <c r="C246" i="60"/>
  <c r="C245" i="60"/>
  <c r="C244" i="60"/>
  <c r="C243" i="60"/>
  <c r="C242" i="60"/>
  <c r="C241" i="60"/>
  <c r="C240" i="60"/>
  <c r="C239" i="60"/>
  <c r="C237" i="60"/>
  <c r="I236" i="60"/>
  <c r="I235" i="60" s="1"/>
  <c r="H236" i="60"/>
  <c r="G236" i="60"/>
  <c r="G235" i="60" s="1"/>
  <c r="G234" i="60" s="1"/>
  <c r="G233" i="60" s="1"/>
  <c r="F236" i="60"/>
  <c r="E236" i="60"/>
  <c r="E235" i="60" s="1"/>
  <c r="D236" i="60"/>
  <c r="C236" i="60"/>
  <c r="H235" i="60"/>
  <c r="F235" i="60"/>
  <c r="F234" i="60" s="1"/>
  <c r="F233" i="60" s="1"/>
  <c r="D235" i="60"/>
  <c r="I234" i="60"/>
  <c r="I233" i="60" s="1"/>
  <c r="E234" i="60"/>
  <c r="E233" i="60" s="1"/>
  <c r="C232" i="60"/>
  <c r="I231" i="60"/>
  <c r="H231" i="60"/>
  <c r="G231" i="60"/>
  <c r="F231" i="60"/>
  <c r="E231" i="60"/>
  <c r="D231" i="60"/>
  <c r="C231" i="60" s="1"/>
  <c r="C230" i="60"/>
  <c r="C229" i="60"/>
  <c r="C228" i="60"/>
  <c r="I227" i="60"/>
  <c r="H227" i="60"/>
  <c r="G227" i="60"/>
  <c r="F227" i="60"/>
  <c r="F223" i="60" s="1"/>
  <c r="F222" i="60" s="1"/>
  <c r="E227" i="60"/>
  <c r="D227" i="60"/>
  <c r="C227" i="60" s="1"/>
  <c r="C226" i="60"/>
  <c r="C225" i="60"/>
  <c r="I224" i="60"/>
  <c r="I223" i="60" s="1"/>
  <c r="H224" i="60"/>
  <c r="G224" i="60"/>
  <c r="G223" i="60" s="1"/>
  <c r="F224" i="60"/>
  <c r="E224" i="60"/>
  <c r="E223" i="60" s="1"/>
  <c r="D224" i="60"/>
  <c r="C224" i="60"/>
  <c r="H223" i="60"/>
  <c r="H222" i="60" s="1"/>
  <c r="D223" i="60"/>
  <c r="I222" i="60"/>
  <c r="G222" i="60"/>
  <c r="E222" i="60"/>
  <c r="C221" i="60"/>
  <c r="C220" i="60"/>
  <c r="C219" i="60"/>
  <c r="I218" i="60"/>
  <c r="I209" i="60" s="1"/>
  <c r="H218" i="60"/>
  <c r="G218" i="60"/>
  <c r="F218" i="60"/>
  <c r="E218" i="60"/>
  <c r="E209" i="60" s="1"/>
  <c r="D218" i="60"/>
  <c r="C218" i="60"/>
  <c r="C212" i="60"/>
  <c r="C211" i="60"/>
  <c r="I210" i="60"/>
  <c r="H210" i="60"/>
  <c r="H209" i="60" s="1"/>
  <c r="G210" i="60"/>
  <c r="F210" i="60"/>
  <c r="F209" i="60" s="1"/>
  <c r="E210" i="60"/>
  <c r="D210" i="60"/>
  <c r="G209" i="60"/>
  <c r="C208" i="60"/>
  <c r="I207" i="60"/>
  <c r="H207" i="60"/>
  <c r="G207" i="60"/>
  <c r="F207" i="60"/>
  <c r="E207" i="60"/>
  <c r="D207" i="60"/>
  <c r="C207" i="60"/>
  <c r="C206" i="60"/>
  <c r="C205" i="60"/>
  <c r="C204" i="60"/>
  <c r="C203" i="60"/>
  <c r="C202" i="60"/>
  <c r="I201" i="60"/>
  <c r="H201" i="60"/>
  <c r="G201" i="60"/>
  <c r="G183" i="60" s="1"/>
  <c r="F201" i="60"/>
  <c r="E201" i="60"/>
  <c r="D201" i="60"/>
  <c r="C201" i="60"/>
  <c r="C200" i="60"/>
  <c r="C199" i="60"/>
  <c r="C198" i="60"/>
  <c r="C197" i="60"/>
  <c r="I196" i="60"/>
  <c r="H196" i="60"/>
  <c r="G196" i="60"/>
  <c r="F196" i="60"/>
  <c r="E196" i="60"/>
  <c r="D196" i="60"/>
  <c r="C196" i="60" s="1"/>
  <c r="C195" i="60"/>
  <c r="C194" i="60"/>
  <c r="C193" i="60"/>
  <c r="C192" i="60"/>
  <c r="I191" i="60"/>
  <c r="H191" i="60"/>
  <c r="G191" i="60"/>
  <c r="F191" i="60"/>
  <c r="E191" i="60"/>
  <c r="D191" i="60"/>
  <c r="C191" i="60"/>
  <c r="C190" i="60"/>
  <c r="C189" i="60"/>
  <c r="C188" i="60"/>
  <c r="C187" i="60"/>
  <c r="C186" i="60"/>
  <c r="C185" i="60"/>
  <c r="I184" i="60"/>
  <c r="H184" i="60"/>
  <c r="G184" i="60"/>
  <c r="F184" i="60"/>
  <c r="E184" i="60"/>
  <c r="D184" i="60"/>
  <c r="I183" i="60"/>
  <c r="E183" i="60"/>
  <c r="C182" i="60"/>
  <c r="C181" i="60"/>
  <c r="C180" i="60"/>
  <c r="C179" i="60"/>
  <c r="C178" i="60"/>
  <c r="C177" i="60"/>
  <c r="C176" i="60"/>
  <c r="I175" i="60"/>
  <c r="H175" i="60"/>
  <c r="G175" i="60"/>
  <c r="F175" i="60"/>
  <c r="E175" i="60"/>
  <c r="D175" i="60"/>
  <c r="C175" i="60"/>
  <c r="C174" i="60"/>
  <c r="C173" i="60"/>
  <c r="C172" i="60"/>
  <c r="I171" i="60"/>
  <c r="I170" i="60" s="1"/>
  <c r="H171" i="60"/>
  <c r="G171" i="60"/>
  <c r="G170" i="60" s="1"/>
  <c r="F171" i="60"/>
  <c r="E171" i="60"/>
  <c r="E170" i="60" s="1"/>
  <c r="D171" i="60"/>
  <c r="C171" i="60"/>
  <c r="H170" i="60"/>
  <c r="F170" i="60"/>
  <c r="D170" i="60"/>
  <c r="C170" i="60" s="1"/>
  <c r="C169" i="60"/>
  <c r="C168" i="60"/>
  <c r="I167" i="60"/>
  <c r="H167" i="60"/>
  <c r="G167" i="60"/>
  <c r="F167" i="60"/>
  <c r="E167" i="60"/>
  <c r="D167" i="60"/>
  <c r="C167" i="60"/>
  <c r="C166" i="60"/>
  <c r="C165" i="60"/>
  <c r="C160" i="60"/>
  <c r="C159" i="60"/>
  <c r="C158" i="60"/>
  <c r="C157" i="60"/>
  <c r="C156" i="60"/>
  <c r="C155" i="60"/>
  <c r="C154" i="60"/>
  <c r="C153" i="60"/>
  <c r="C152" i="60"/>
  <c r="C151" i="60"/>
  <c r="C150" i="60"/>
  <c r="C149" i="60"/>
  <c r="C148" i="60"/>
  <c r="I147" i="60"/>
  <c r="H147" i="60"/>
  <c r="G147" i="60"/>
  <c r="F147" i="60"/>
  <c r="E147" i="60"/>
  <c r="D147" i="60"/>
  <c r="C147" i="60"/>
  <c r="C146" i="60"/>
  <c r="C145" i="60"/>
  <c r="C144" i="60"/>
  <c r="I143" i="60"/>
  <c r="H143" i="60"/>
  <c r="G143" i="60"/>
  <c r="F143" i="60"/>
  <c r="E143" i="60"/>
  <c r="D143" i="60"/>
  <c r="C143" i="60"/>
  <c r="C142" i="60"/>
  <c r="C141" i="60"/>
  <c r="C140" i="60"/>
  <c r="C139" i="60"/>
  <c r="I138" i="60"/>
  <c r="H138" i="60"/>
  <c r="H133" i="60" s="1"/>
  <c r="G138" i="60"/>
  <c r="F138" i="60"/>
  <c r="F133" i="60" s="1"/>
  <c r="E138" i="60"/>
  <c r="D138" i="60"/>
  <c r="C137" i="60"/>
  <c r="C136" i="60"/>
  <c r="I135" i="60"/>
  <c r="H135" i="60"/>
  <c r="G135" i="60"/>
  <c r="F135" i="60"/>
  <c r="E135" i="60"/>
  <c r="D135" i="60"/>
  <c r="C135" i="60"/>
  <c r="C134" i="60"/>
  <c r="I133" i="60"/>
  <c r="G133" i="60"/>
  <c r="E133" i="60"/>
  <c r="C132" i="60"/>
  <c r="C131" i="60"/>
  <c r="I130" i="60"/>
  <c r="H130" i="60"/>
  <c r="G130" i="60"/>
  <c r="F130" i="60"/>
  <c r="E130" i="60"/>
  <c r="D130" i="60"/>
  <c r="C130" i="60" s="1"/>
  <c r="C129" i="60"/>
  <c r="C128" i="60"/>
  <c r="C127" i="60"/>
  <c r="C126" i="60"/>
  <c r="I125" i="60"/>
  <c r="I119" i="60" s="1"/>
  <c r="H125" i="60"/>
  <c r="G125" i="60"/>
  <c r="F125" i="60"/>
  <c r="E125" i="60"/>
  <c r="E119" i="60" s="1"/>
  <c r="D125" i="60"/>
  <c r="C125" i="60"/>
  <c r="C124" i="60"/>
  <c r="C123" i="60"/>
  <c r="C122" i="60"/>
  <c r="C121" i="60"/>
  <c r="I120" i="60"/>
  <c r="H120" i="60"/>
  <c r="H119" i="60" s="1"/>
  <c r="G120" i="60"/>
  <c r="F120" i="60"/>
  <c r="F119" i="60" s="1"/>
  <c r="E120" i="60"/>
  <c r="D120" i="60"/>
  <c r="G119" i="60"/>
  <c r="C118" i="60"/>
  <c r="I117" i="60"/>
  <c r="H117" i="60"/>
  <c r="G117" i="60"/>
  <c r="F117" i="60"/>
  <c r="E117" i="60"/>
  <c r="D117" i="60"/>
  <c r="C117" i="60"/>
  <c r="C116" i="60"/>
  <c r="C115" i="60"/>
  <c r="C114" i="60"/>
  <c r="C113" i="60"/>
  <c r="C112" i="60"/>
  <c r="I111" i="60"/>
  <c r="H111" i="60"/>
  <c r="G111" i="60"/>
  <c r="F111" i="60"/>
  <c r="E111" i="60"/>
  <c r="D111" i="60"/>
  <c r="C111" i="60"/>
  <c r="C110" i="60"/>
  <c r="C109" i="60"/>
  <c r="C108" i="60"/>
  <c r="C103" i="60"/>
  <c r="I102" i="60"/>
  <c r="H102" i="60"/>
  <c r="G102" i="60"/>
  <c r="F102" i="60"/>
  <c r="E102" i="60"/>
  <c r="D102" i="60"/>
  <c r="C102" i="60" s="1"/>
  <c r="C101" i="60"/>
  <c r="C100" i="60"/>
  <c r="C99" i="60"/>
  <c r="C98" i="60"/>
  <c r="C97" i="60"/>
  <c r="I96" i="60"/>
  <c r="H96" i="60"/>
  <c r="G96" i="60"/>
  <c r="F96" i="60"/>
  <c r="E96" i="60"/>
  <c r="D96" i="60"/>
  <c r="C96" i="60" s="1"/>
  <c r="C95" i="60"/>
  <c r="C94" i="60"/>
  <c r="I93" i="60"/>
  <c r="I89" i="60" s="1"/>
  <c r="I88" i="60" s="1"/>
  <c r="H93" i="60"/>
  <c r="G93" i="60"/>
  <c r="F93" i="60"/>
  <c r="E93" i="60"/>
  <c r="E89" i="60" s="1"/>
  <c r="E88" i="60" s="1"/>
  <c r="D93" i="60"/>
  <c r="C93" i="60"/>
  <c r="C92" i="60"/>
  <c r="C91" i="60"/>
  <c r="I90" i="60"/>
  <c r="H90" i="60"/>
  <c r="H89" i="60" s="1"/>
  <c r="G90" i="60"/>
  <c r="F90" i="60"/>
  <c r="F89" i="60" s="1"/>
  <c r="E90" i="60"/>
  <c r="D90" i="60"/>
  <c r="G89" i="60"/>
  <c r="C87" i="60"/>
  <c r="I86" i="60"/>
  <c r="H86" i="60"/>
  <c r="G86" i="60"/>
  <c r="F86" i="60"/>
  <c r="E86" i="60"/>
  <c r="D86" i="60"/>
  <c r="C86" i="60" s="1"/>
  <c r="I85" i="60"/>
  <c r="H85" i="60"/>
  <c r="G85" i="60"/>
  <c r="F85" i="60"/>
  <c r="E85" i="60"/>
  <c r="D85" i="60"/>
  <c r="C85" i="60"/>
  <c r="C84" i="60"/>
  <c r="I83" i="60"/>
  <c r="H83" i="60"/>
  <c r="G83" i="60"/>
  <c r="F83" i="60"/>
  <c r="E83" i="60"/>
  <c r="D83" i="60"/>
  <c r="C83" i="60"/>
  <c r="C82" i="60"/>
  <c r="I81" i="60"/>
  <c r="H81" i="60"/>
  <c r="G81" i="60"/>
  <c r="F81" i="60"/>
  <c r="E81" i="60"/>
  <c r="D81" i="60"/>
  <c r="C81" i="60"/>
  <c r="C80" i="60"/>
  <c r="C79" i="60"/>
  <c r="I78" i="60"/>
  <c r="H78" i="60"/>
  <c r="G78" i="60"/>
  <c r="F78" i="60"/>
  <c r="E78" i="60"/>
  <c r="D78" i="60"/>
  <c r="C77" i="60"/>
  <c r="I76" i="60"/>
  <c r="H76" i="60"/>
  <c r="G76" i="60"/>
  <c r="F76" i="60"/>
  <c r="E76" i="60"/>
  <c r="D76" i="60"/>
  <c r="C76" i="60" s="1"/>
  <c r="I75" i="60"/>
  <c r="G75" i="60"/>
  <c r="E75" i="60"/>
  <c r="C74" i="60"/>
  <c r="C73" i="60"/>
  <c r="I72" i="60"/>
  <c r="H72" i="60"/>
  <c r="G72" i="60"/>
  <c r="F72" i="60"/>
  <c r="E72" i="60"/>
  <c r="D72" i="60"/>
  <c r="C72" i="60" s="1"/>
  <c r="I71" i="60"/>
  <c r="H71" i="60"/>
  <c r="G71" i="60"/>
  <c r="F71" i="60"/>
  <c r="E71" i="60"/>
  <c r="D71" i="60"/>
  <c r="C71" i="60"/>
  <c r="C70" i="60"/>
  <c r="C69" i="60"/>
  <c r="I68" i="60"/>
  <c r="H68" i="60"/>
  <c r="G68" i="60"/>
  <c r="F68" i="60"/>
  <c r="E68" i="60"/>
  <c r="D68" i="60"/>
  <c r="C68" i="60" s="1"/>
  <c r="C67" i="60"/>
  <c r="C66" i="60"/>
  <c r="I65" i="60"/>
  <c r="H65" i="60"/>
  <c r="G65" i="60"/>
  <c r="F65" i="60"/>
  <c r="E65" i="60"/>
  <c r="D65" i="60"/>
  <c r="C65" i="60"/>
  <c r="I64" i="60"/>
  <c r="H64" i="60"/>
  <c r="G64" i="60"/>
  <c r="F64" i="60"/>
  <c r="E64" i="60"/>
  <c r="D64" i="60"/>
  <c r="I63" i="60"/>
  <c r="G63" i="60"/>
  <c r="E63" i="60"/>
  <c r="C52" i="60"/>
  <c r="I51" i="60"/>
  <c r="H51" i="60"/>
  <c r="G51" i="60"/>
  <c r="F51" i="60"/>
  <c r="E51" i="60"/>
  <c r="D51" i="60"/>
  <c r="C51" i="60" s="1"/>
  <c r="C50" i="60"/>
  <c r="C49" i="60"/>
  <c r="I48" i="60"/>
  <c r="H48" i="60"/>
  <c r="G48" i="60"/>
  <c r="F48" i="60"/>
  <c r="E48" i="60"/>
  <c r="D48" i="60"/>
  <c r="C48" i="60"/>
  <c r="I47" i="60"/>
  <c r="H47" i="60"/>
  <c r="G47" i="60"/>
  <c r="F47" i="60"/>
  <c r="E47" i="60"/>
  <c r="D47" i="60"/>
  <c r="C47" i="60" s="1"/>
  <c r="C46" i="60"/>
  <c r="I45" i="60"/>
  <c r="H45" i="60"/>
  <c r="G45" i="60"/>
  <c r="F45" i="60"/>
  <c r="E45" i="60"/>
  <c r="D45" i="60"/>
  <c r="C45" i="60"/>
  <c r="C44" i="60"/>
  <c r="I43" i="60"/>
  <c r="I42" i="60" s="1"/>
  <c r="H43" i="60"/>
  <c r="G43" i="60"/>
  <c r="G42" i="60" s="1"/>
  <c r="F43" i="60"/>
  <c r="E43" i="60"/>
  <c r="E42" i="60" s="1"/>
  <c r="D43" i="60"/>
  <c r="C43" i="60"/>
  <c r="H42" i="60"/>
  <c r="F42" i="60"/>
  <c r="D42" i="60"/>
  <c r="C41" i="60"/>
  <c r="I40" i="60"/>
  <c r="H40" i="60"/>
  <c r="G40" i="60"/>
  <c r="F40" i="60"/>
  <c r="E40" i="60"/>
  <c r="D40" i="60"/>
  <c r="C40" i="60" s="1"/>
  <c r="I39" i="60"/>
  <c r="H39" i="60"/>
  <c r="G39" i="60"/>
  <c r="F39" i="60"/>
  <c r="E39" i="60"/>
  <c r="D39" i="60"/>
  <c r="C39" i="60"/>
  <c r="C38" i="60"/>
  <c r="C37" i="60"/>
  <c r="C36" i="60"/>
  <c r="I35" i="60"/>
  <c r="H35" i="60"/>
  <c r="G35" i="60"/>
  <c r="F35" i="60"/>
  <c r="E35" i="60"/>
  <c r="D35" i="60"/>
  <c r="C35" i="60"/>
  <c r="I34" i="60"/>
  <c r="H34" i="60"/>
  <c r="G34" i="60"/>
  <c r="F34" i="60"/>
  <c r="E34" i="60"/>
  <c r="D34" i="60"/>
  <c r="C34" i="60" s="1"/>
  <c r="C33" i="60"/>
  <c r="I32" i="60"/>
  <c r="H32" i="60"/>
  <c r="G32" i="60"/>
  <c r="F32" i="60"/>
  <c r="E32" i="60"/>
  <c r="D32" i="60"/>
  <c r="C32" i="60" s="1"/>
  <c r="I31" i="60"/>
  <c r="H31" i="60"/>
  <c r="G31" i="60"/>
  <c r="F31" i="60"/>
  <c r="E31" i="60"/>
  <c r="D31" i="60"/>
  <c r="C31" i="60"/>
  <c r="C30" i="60"/>
  <c r="C29" i="60"/>
  <c r="C28" i="60"/>
  <c r="C27" i="60"/>
  <c r="C26" i="60"/>
  <c r="C25" i="60"/>
  <c r="I24" i="60"/>
  <c r="H24" i="60"/>
  <c r="G24" i="60"/>
  <c r="F24" i="60"/>
  <c r="E24" i="60"/>
  <c r="D24" i="60"/>
  <c r="C24" i="60" s="1"/>
  <c r="I23" i="60"/>
  <c r="H23" i="60"/>
  <c r="G23" i="60"/>
  <c r="F23" i="60"/>
  <c r="E23" i="60"/>
  <c r="D23" i="60"/>
  <c r="C23" i="60"/>
  <c r="C22" i="60"/>
  <c r="C21" i="60"/>
  <c r="I20" i="60"/>
  <c r="H20" i="60"/>
  <c r="H19" i="60" s="1"/>
  <c r="H18" i="60" s="1"/>
  <c r="H53" i="60" s="1"/>
  <c r="G20" i="60"/>
  <c r="F20" i="60"/>
  <c r="F19" i="60" s="1"/>
  <c r="F18" i="60" s="1"/>
  <c r="F53" i="60" s="1"/>
  <c r="E20" i="60"/>
  <c r="D20" i="60"/>
  <c r="C20" i="60" s="1"/>
  <c r="I19" i="60"/>
  <c r="I18" i="60" s="1"/>
  <c r="G19" i="60"/>
  <c r="G18" i="60" s="1"/>
  <c r="G53" i="60" s="1"/>
  <c r="E19" i="60"/>
  <c r="E18" i="60" s="1"/>
  <c r="C35" i="61" l="1"/>
  <c r="F34" i="61"/>
  <c r="H34" i="61"/>
  <c r="C39" i="61"/>
  <c r="C72" i="61"/>
  <c r="C76" i="61"/>
  <c r="C102" i="61"/>
  <c r="C23" i="61"/>
  <c r="D34" i="61"/>
  <c r="I66" i="61"/>
  <c r="I54" i="61" s="1"/>
  <c r="C74" i="61"/>
  <c r="C84" i="61"/>
  <c r="C108" i="61"/>
  <c r="E161" i="61"/>
  <c r="G161" i="61"/>
  <c r="I161" i="61"/>
  <c r="C166" i="61"/>
  <c r="C198" i="61"/>
  <c r="G10" i="61"/>
  <c r="E10" i="61"/>
  <c r="E34" i="61"/>
  <c r="G34" i="61"/>
  <c r="I34" i="61"/>
  <c r="C37" i="61"/>
  <c r="C56" i="61"/>
  <c r="E66" i="61"/>
  <c r="F80" i="61"/>
  <c r="H80" i="61"/>
  <c r="C116" i="61"/>
  <c r="C138" i="61"/>
  <c r="C192" i="61"/>
  <c r="G213" i="61"/>
  <c r="C15" i="61"/>
  <c r="C31" i="61"/>
  <c r="C32" i="61"/>
  <c r="C134" i="61"/>
  <c r="C158" i="61"/>
  <c r="D161" i="61"/>
  <c r="C162" i="61"/>
  <c r="F161" i="61"/>
  <c r="C182" i="61"/>
  <c r="E174" i="61"/>
  <c r="C215" i="61"/>
  <c r="D226" i="61"/>
  <c r="C267" i="61"/>
  <c r="E54" i="61"/>
  <c r="G66" i="61"/>
  <c r="G54" i="61" s="1"/>
  <c r="E80" i="61"/>
  <c r="E110" i="61"/>
  <c r="I110" i="61"/>
  <c r="C126" i="61"/>
  <c r="F124" i="61"/>
  <c r="H124" i="61"/>
  <c r="E124" i="61"/>
  <c r="C209" i="61"/>
  <c r="D214" i="61"/>
  <c r="D213" i="61" s="1"/>
  <c r="E213" i="61"/>
  <c r="I213" i="61"/>
  <c r="C222" i="61"/>
  <c r="E226" i="61"/>
  <c r="E225" i="61" s="1"/>
  <c r="E224" i="61" s="1"/>
  <c r="G226" i="61"/>
  <c r="G225" i="61" s="1"/>
  <c r="G224" i="61" s="1"/>
  <c r="I226" i="61"/>
  <c r="I225" i="61" s="1"/>
  <c r="I224" i="61" s="1"/>
  <c r="C240" i="61"/>
  <c r="C255" i="61"/>
  <c r="C27" i="61"/>
  <c r="C43" i="61"/>
  <c r="C62" i="61"/>
  <c r="G110" i="61"/>
  <c r="G124" i="61"/>
  <c r="C12" i="61"/>
  <c r="F11" i="61"/>
  <c r="F10" i="61" s="1"/>
  <c r="H11" i="61"/>
  <c r="H10" i="61" s="1"/>
  <c r="I11" i="61"/>
  <c r="I10" i="61" s="1"/>
  <c r="I45" i="61" s="1"/>
  <c r="C24" i="61"/>
  <c r="C40" i="61"/>
  <c r="C67" i="61"/>
  <c r="F200" i="61"/>
  <c r="H200" i="61"/>
  <c r="E200" i="61"/>
  <c r="I200" i="61"/>
  <c r="H213" i="61"/>
  <c r="C218" i="61"/>
  <c r="F214" i="61"/>
  <c r="F213" i="61" s="1"/>
  <c r="C263" i="61"/>
  <c r="I174" i="61"/>
  <c r="I124" i="61"/>
  <c r="C121" i="61"/>
  <c r="C93" i="61"/>
  <c r="I80" i="61"/>
  <c r="G80" i="61"/>
  <c r="C63" i="61"/>
  <c r="C59" i="61"/>
  <c r="C187" i="61"/>
  <c r="G174" i="61"/>
  <c r="C26" i="61"/>
  <c r="C16" i="61"/>
  <c r="C87" i="61"/>
  <c r="C77" i="61"/>
  <c r="C55" i="61"/>
  <c r="C81" i="61"/>
  <c r="D80" i="61"/>
  <c r="C111" i="61"/>
  <c r="D110" i="61"/>
  <c r="C201" i="61"/>
  <c r="D200" i="61"/>
  <c r="D11" i="61"/>
  <c r="C69" i="61"/>
  <c r="D66" i="61"/>
  <c r="F66" i="61"/>
  <c r="F54" i="61" s="1"/>
  <c r="H66" i="61"/>
  <c r="H54" i="61" s="1"/>
  <c r="C129" i="61"/>
  <c r="D124" i="61"/>
  <c r="C175" i="61"/>
  <c r="D174" i="61"/>
  <c r="F174" i="61"/>
  <c r="H174" i="61"/>
  <c r="C257" i="61"/>
  <c r="D254" i="61"/>
  <c r="C254" i="61" s="1"/>
  <c r="E53" i="60"/>
  <c r="I53" i="60"/>
  <c r="C42" i="60"/>
  <c r="G62" i="60"/>
  <c r="G279" i="60" s="1"/>
  <c r="C64" i="60"/>
  <c r="G88" i="60"/>
  <c r="C90" i="60"/>
  <c r="D89" i="60"/>
  <c r="C120" i="60"/>
  <c r="D119" i="60"/>
  <c r="C119" i="60" s="1"/>
  <c r="C210" i="60"/>
  <c r="D209" i="60"/>
  <c r="C209" i="60" s="1"/>
  <c r="C223" i="60"/>
  <c r="D222" i="60"/>
  <c r="C222" i="60" s="1"/>
  <c r="D19" i="60"/>
  <c r="E62" i="60"/>
  <c r="I62" i="60"/>
  <c r="C78" i="60"/>
  <c r="D75" i="60"/>
  <c r="F75" i="60"/>
  <c r="F63" i="60" s="1"/>
  <c r="F62" i="60" s="1"/>
  <c r="H75" i="60"/>
  <c r="H63" i="60" s="1"/>
  <c r="C138" i="60"/>
  <c r="D133" i="60"/>
  <c r="C133" i="60" s="1"/>
  <c r="C184" i="60"/>
  <c r="D183" i="60"/>
  <c r="F183" i="60"/>
  <c r="F88" i="60" s="1"/>
  <c r="H183" i="60"/>
  <c r="H88" i="60" s="1"/>
  <c r="C235" i="60"/>
  <c r="D234" i="60"/>
  <c r="H234" i="60"/>
  <c r="H233" i="60" s="1"/>
  <c r="I262" i="59"/>
  <c r="I273" i="59"/>
  <c r="C273" i="59"/>
  <c r="C237" i="58"/>
  <c r="I236" i="58"/>
  <c r="C274" i="59"/>
  <c r="C278" i="58"/>
  <c r="I277" i="58"/>
  <c r="H277" i="58"/>
  <c r="G277" i="58"/>
  <c r="F277" i="58"/>
  <c r="E277" i="58"/>
  <c r="D277" i="58"/>
  <c r="C276" i="58"/>
  <c r="I275" i="58"/>
  <c r="H275" i="58"/>
  <c r="G275" i="58"/>
  <c r="F275" i="58"/>
  <c r="E275" i="58"/>
  <c r="D275" i="58"/>
  <c r="C273" i="58"/>
  <c r="I272" i="58"/>
  <c r="H272" i="58"/>
  <c r="G272" i="58"/>
  <c r="F272" i="58"/>
  <c r="E272" i="58"/>
  <c r="D272" i="58"/>
  <c r="C271" i="58"/>
  <c r="C270" i="58"/>
  <c r="C269" i="58"/>
  <c r="C268" i="58"/>
  <c r="C267" i="58"/>
  <c r="I266" i="58"/>
  <c r="I263" i="58" s="1"/>
  <c r="H266" i="58"/>
  <c r="H263" i="58" s="1"/>
  <c r="G266" i="58"/>
  <c r="G263" i="58" s="1"/>
  <c r="F266" i="58"/>
  <c r="F263" i="58" s="1"/>
  <c r="E266" i="58"/>
  <c r="E263" i="58" s="1"/>
  <c r="D266" i="58"/>
  <c r="C265" i="58"/>
  <c r="I264" i="58"/>
  <c r="H264" i="58"/>
  <c r="G264" i="58"/>
  <c r="F264" i="58"/>
  <c r="E264" i="58"/>
  <c r="D264" i="58"/>
  <c r="C250" i="58"/>
  <c r="I249" i="58"/>
  <c r="H249" i="58"/>
  <c r="G249" i="58"/>
  <c r="F249" i="58"/>
  <c r="E249" i="58"/>
  <c r="D249" i="58"/>
  <c r="C247" i="58"/>
  <c r="C246" i="58"/>
  <c r="C245" i="58"/>
  <c r="C244" i="58"/>
  <c r="C243" i="58"/>
  <c r="C242" i="58"/>
  <c r="C241" i="58"/>
  <c r="C240" i="58"/>
  <c r="C239" i="58"/>
  <c r="H236" i="58"/>
  <c r="G236" i="58"/>
  <c r="F236" i="58"/>
  <c r="E236" i="58"/>
  <c r="D236" i="58"/>
  <c r="C232" i="58"/>
  <c r="I231" i="58"/>
  <c r="H231" i="58"/>
  <c r="G231" i="58"/>
  <c r="F231" i="58"/>
  <c r="E231" i="58"/>
  <c r="D231" i="58"/>
  <c r="C230" i="58"/>
  <c r="C229" i="58"/>
  <c r="C228" i="58"/>
  <c r="I227" i="58"/>
  <c r="H227" i="58"/>
  <c r="G227" i="58"/>
  <c r="F227" i="58"/>
  <c r="E227" i="58"/>
  <c r="D227" i="58"/>
  <c r="C227" i="58" s="1"/>
  <c r="C226" i="58"/>
  <c r="C225" i="58"/>
  <c r="I224" i="58"/>
  <c r="H224" i="58"/>
  <c r="G224" i="58"/>
  <c r="F224" i="58"/>
  <c r="E224" i="58"/>
  <c r="D224" i="58"/>
  <c r="C221" i="58"/>
  <c r="C220" i="58"/>
  <c r="C219" i="58"/>
  <c r="I218" i="58"/>
  <c r="H218" i="58"/>
  <c r="G218" i="58"/>
  <c r="F218" i="58"/>
  <c r="E218" i="58"/>
  <c r="D218" i="58"/>
  <c r="C212" i="58"/>
  <c r="C211" i="58"/>
  <c r="I210" i="58"/>
  <c r="I209" i="58" s="1"/>
  <c r="H210" i="58"/>
  <c r="G210" i="58"/>
  <c r="G209" i="58" s="1"/>
  <c r="F210" i="58"/>
  <c r="F209" i="58" s="1"/>
  <c r="E210" i="58"/>
  <c r="E209" i="58" s="1"/>
  <c r="D210" i="58"/>
  <c r="H209" i="58"/>
  <c r="D209" i="58"/>
  <c r="C208" i="58"/>
  <c r="I207" i="58"/>
  <c r="H207" i="58"/>
  <c r="G207" i="58"/>
  <c r="F207" i="58"/>
  <c r="E207" i="58"/>
  <c r="D207" i="58"/>
  <c r="C206" i="58"/>
  <c r="C205" i="58"/>
  <c r="C204" i="58"/>
  <c r="C203" i="58"/>
  <c r="C202" i="58"/>
  <c r="I201" i="58"/>
  <c r="H201" i="58"/>
  <c r="G201" i="58"/>
  <c r="F201" i="58"/>
  <c r="E201" i="58"/>
  <c r="D201" i="58"/>
  <c r="C200" i="58"/>
  <c r="C199" i="58"/>
  <c r="C198" i="58"/>
  <c r="C197" i="58"/>
  <c r="I196" i="58"/>
  <c r="H196" i="58"/>
  <c r="G196" i="58"/>
  <c r="F196" i="58"/>
  <c r="E196" i="58"/>
  <c r="D196" i="58"/>
  <c r="C195" i="58"/>
  <c r="C194" i="58"/>
  <c r="C193" i="58"/>
  <c r="C192" i="58"/>
  <c r="I191" i="58"/>
  <c r="H191" i="58"/>
  <c r="G191" i="58"/>
  <c r="F191" i="58"/>
  <c r="E191" i="58"/>
  <c r="D191" i="58"/>
  <c r="C190" i="58"/>
  <c r="C189" i="58"/>
  <c r="C188" i="58"/>
  <c r="C187" i="58"/>
  <c r="C186" i="58"/>
  <c r="C185" i="58"/>
  <c r="I184" i="58"/>
  <c r="H184" i="58"/>
  <c r="G184" i="58"/>
  <c r="F184" i="58"/>
  <c r="E184" i="58"/>
  <c r="D184" i="58"/>
  <c r="C184" i="58"/>
  <c r="D183" i="58"/>
  <c r="C182" i="58"/>
  <c r="C181" i="58"/>
  <c r="C180" i="58"/>
  <c r="C179" i="58"/>
  <c r="C178" i="58"/>
  <c r="C177" i="58"/>
  <c r="C176" i="58"/>
  <c r="I175" i="58"/>
  <c r="H175" i="58"/>
  <c r="G175" i="58"/>
  <c r="F175" i="58"/>
  <c r="E175" i="58"/>
  <c r="D175" i="58"/>
  <c r="C174" i="58"/>
  <c r="C173" i="58"/>
  <c r="C172" i="58"/>
  <c r="I171" i="58"/>
  <c r="H171" i="58"/>
  <c r="G171" i="58"/>
  <c r="F171" i="58"/>
  <c r="E171" i="58"/>
  <c r="D171" i="58"/>
  <c r="G170" i="58"/>
  <c r="C169" i="58"/>
  <c r="C168" i="58"/>
  <c r="I167" i="58"/>
  <c r="H167" i="58"/>
  <c r="G167" i="58"/>
  <c r="F167" i="58"/>
  <c r="E167" i="58"/>
  <c r="D167" i="58"/>
  <c r="C166" i="58"/>
  <c r="C165" i="58"/>
  <c r="C160" i="58"/>
  <c r="C159" i="58"/>
  <c r="C158" i="58"/>
  <c r="C157" i="58"/>
  <c r="C156" i="58"/>
  <c r="C155" i="58"/>
  <c r="C154" i="58"/>
  <c r="C153" i="58"/>
  <c r="C152" i="58"/>
  <c r="C151" i="58"/>
  <c r="C150" i="58"/>
  <c r="C149" i="58"/>
  <c r="C148" i="58"/>
  <c r="I147" i="58"/>
  <c r="H147" i="58"/>
  <c r="G147" i="58"/>
  <c r="F147" i="58"/>
  <c r="E147" i="58"/>
  <c r="D147" i="58"/>
  <c r="C146" i="58"/>
  <c r="C145" i="58"/>
  <c r="C144" i="58"/>
  <c r="I143" i="58"/>
  <c r="H143" i="58"/>
  <c r="G143" i="58"/>
  <c r="F143" i="58"/>
  <c r="E143" i="58"/>
  <c r="D143" i="58"/>
  <c r="C142" i="58"/>
  <c r="C141" i="58"/>
  <c r="C140" i="58"/>
  <c r="C139" i="58"/>
  <c r="I138" i="58"/>
  <c r="H138" i="58"/>
  <c r="G138" i="58"/>
  <c r="F138" i="58"/>
  <c r="F133" i="58" s="1"/>
  <c r="E138" i="58"/>
  <c r="D138" i="58"/>
  <c r="C138" i="58" s="1"/>
  <c r="C137" i="58"/>
  <c r="C136" i="58"/>
  <c r="I135" i="58"/>
  <c r="H135" i="58"/>
  <c r="G135" i="58"/>
  <c r="F135" i="58"/>
  <c r="E135" i="58"/>
  <c r="D135" i="58"/>
  <c r="C134" i="58"/>
  <c r="C132" i="58"/>
  <c r="C131" i="58"/>
  <c r="I130" i="58"/>
  <c r="H130" i="58"/>
  <c r="G130" i="58"/>
  <c r="F130" i="58"/>
  <c r="E130" i="58"/>
  <c r="D130" i="58"/>
  <c r="C129" i="58"/>
  <c r="C128" i="58"/>
  <c r="C127" i="58"/>
  <c r="C126" i="58"/>
  <c r="I125" i="58"/>
  <c r="H125" i="58"/>
  <c r="G125" i="58"/>
  <c r="F125" i="58"/>
  <c r="E125" i="58"/>
  <c r="D125" i="58"/>
  <c r="C124" i="58"/>
  <c r="C123" i="58"/>
  <c r="C122" i="58"/>
  <c r="C121" i="58"/>
  <c r="I120" i="58"/>
  <c r="H120" i="58"/>
  <c r="G120" i="58"/>
  <c r="F120" i="58"/>
  <c r="E120" i="58"/>
  <c r="D120" i="58"/>
  <c r="C120" i="58"/>
  <c r="D119" i="58"/>
  <c r="C118" i="58"/>
  <c r="I117" i="58"/>
  <c r="H117" i="58"/>
  <c r="G117" i="58"/>
  <c r="F117" i="58"/>
  <c r="E117" i="58"/>
  <c r="D117" i="58"/>
  <c r="C116" i="58"/>
  <c r="C115" i="58"/>
  <c r="C114" i="58"/>
  <c r="C113" i="58"/>
  <c r="C112" i="58"/>
  <c r="I111" i="58"/>
  <c r="H111" i="58"/>
  <c r="G111" i="58"/>
  <c r="F111" i="58"/>
  <c r="E111" i="58"/>
  <c r="D111" i="58"/>
  <c r="C110" i="58"/>
  <c r="C109" i="58"/>
  <c r="C108" i="58"/>
  <c r="C103" i="58"/>
  <c r="I102" i="58"/>
  <c r="H102" i="58"/>
  <c r="G102" i="58"/>
  <c r="F102" i="58"/>
  <c r="E102" i="58"/>
  <c r="D102" i="58"/>
  <c r="C101" i="58"/>
  <c r="C100" i="58"/>
  <c r="C99" i="58"/>
  <c r="C98" i="58"/>
  <c r="C97" i="58"/>
  <c r="I96" i="58"/>
  <c r="H96" i="58"/>
  <c r="G96" i="58"/>
  <c r="F96" i="58"/>
  <c r="E96" i="58"/>
  <c r="D96" i="58"/>
  <c r="C96" i="58" s="1"/>
  <c r="C95" i="58"/>
  <c r="C94" i="58"/>
  <c r="I93" i="58"/>
  <c r="H93" i="58"/>
  <c r="G93" i="58"/>
  <c r="F93" i="58"/>
  <c r="E93" i="58"/>
  <c r="D93" i="58"/>
  <c r="C92" i="58"/>
  <c r="C91" i="58"/>
  <c r="I90" i="58"/>
  <c r="H90" i="58"/>
  <c r="G90" i="58"/>
  <c r="F90" i="58"/>
  <c r="E90" i="58"/>
  <c r="D90" i="58"/>
  <c r="C90" i="58" s="1"/>
  <c r="C87" i="58"/>
  <c r="I86" i="58"/>
  <c r="H86" i="58"/>
  <c r="G86" i="58"/>
  <c r="F86" i="58"/>
  <c r="E86" i="58"/>
  <c r="D86" i="58"/>
  <c r="I85" i="58"/>
  <c r="H85" i="58"/>
  <c r="G85" i="58"/>
  <c r="F85" i="58"/>
  <c r="E85" i="58"/>
  <c r="D85" i="58"/>
  <c r="C84" i="58"/>
  <c r="I83" i="58"/>
  <c r="H83" i="58"/>
  <c r="G83" i="58"/>
  <c r="F83" i="58"/>
  <c r="E83" i="58"/>
  <c r="D83" i="58"/>
  <c r="C82" i="58"/>
  <c r="I81" i="58"/>
  <c r="H81" i="58"/>
  <c r="G81" i="58"/>
  <c r="F81" i="58"/>
  <c r="E81" i="58"/>
  <c r="D81" i="58"/>
  <c r="C80" i="58"/>
  <c r="C79" i="58"/>
  <c r="I78" i="58"/>
  <c r="H78" i="58"/>
  <c r="G78" i="58"/>
  <c r="F78" i="58"/>
  <c r="E78" i="58"/>
  <c r="D78" i="58"/>
  <c r="C77" i="58"/>
  <c r="I76" i="58"/>
  <c r="H76" i="58"/>
  <c r="H75" i="58" s="1"/>
  <c r="G76" i="58"/>
  <c r="F76" i="58"/>
  <c r="F75" i="58" s="1"/>
  <c r="E76" i="58"/>
  <c r="D76" i="58"/>
  <c r="C76" i="58" s="1"/>
  <c r="C74" i="58"/>
  <c r="C73" i="58"/>
  <c r="I72" i="58"/>
  <c r="H72" i="58"/>
  <c r="G72" i="58"/>
  <c r="F72" i="58"/>
  <c r="E72" i="58"/>
  <c r="D72" i="58"/>
  <c r="I71" i="58"/>
  <c r="H71" i="58"/>
  <c r="G71" i="58"/>
  <c r="F71" i="58"/>
  <c r="E71" i="58"/>
  <c r="D71" i="58"/>
  <c r="C70" i="58"/>
  <c r="C69" i="58"/>
  <c r="I68" i="58"/>
  <c r="H68" i="58"/>
  <c r="G68" i="58"/>
  <c r="F68" i="58"/>
  <c r="E68" i="58"/>
  <c r="D68" i="58"/>
  <c r="C67" i="58"/>
  <c r="C66" i="58"/>
  <c r="I65" i="58"/>
  <c r="H65" i="58"/>
  <c r="G65" i="58"/>
  <c r="F65" i="58"/>
  <c r="E65" i="58"/>
  <c r="D65" i="58"/>
  <c r="I64" i="58"/>
  <c r="H64" i="58"/>
  <c r="G64" i="58"/>
  <c r="F64" i="58"/>
  <c r="E64" i="58"/>
  <c r="D64" i="58"/>
  <c r="C52" i="58"/>
  <c r="I51" i="58"/>
  <c r="H51" i="58"/>
  <c r="G51" i="58"/>
  <c r="F51" i="58"/>
  <c r="E51" i="58"/>
  <c r="D51" i="58"/>
  <c r="C50" i="58"/>
  <c r="C49" i="58"/>
  <c r="I48" i="58"/>
  <c r="H48" i="58"/>
  <c r="G48" i="58"/>
  <c r="F48" i="58"/>
  <c r="E48" i="58"/>
  <c r="D48" i="58"/>
  <c r="I47" i="58"/>
  <c r="H47" i="58"/>
  <c r="G47" i="58"/>
  <c r="F47" i="58"/>
  <c r="E47" i="58"/>
  <c r="D47" i="58"/>
  <c r="C46" i="58"/>
  <c r="I45" i="58"/>
  <c r="I42" i="58" s="1"/>
  <c r="H45" i="58"/>
  <c r="G45" i="58"/>
  <c r="F45" i="58"/>
  <c r="E45" i="58"/>
  <c r="D45" i="58"/>
  <c r="C44" i="58"/>
  <c r="I43" i="58"/>
  <c r="H43" i="58"/>
  <c r="G43" i="58"/>
  <c r="F43" i="58"/>
  <c r="E43" i="58"/>
  <c r="D43" i="58"/>
  <c r="C41" i="58"/>
  <c r="I40" i="58"/>
  <c r="H40" i="58"/>
  <c r="G40" i="58"/>
  <c r="F40" i="58"/>
  <c r="E40" i="58"/>
  <c r="D40" i="58"/>
  <c r="I39" i="58"/>
  <c r="H39" i="58"/>
  <c r="G39" i="58"/>
  <c r="F39" i="58"/>
  <c r="E39" i="58"/>
  <c r="D39" i="58"/>
  <c r="C38" i="58"/>
  <c r="C37" i="58"/>
  <c r="C36" i="58"/>
  <c r="I35" i="58"/>
  <c r="H35" i="58"/>
  <c r="G35" i="58"/>
  <c r="F35" i="58"/>
  <c r="E35" i="58"/>
  <c r="D35" i="58"/>
  <c r="I34" i="58"/>
  <c r="H34" i="58"/>
  <c r="G34" i="58"/>
  <c r="F34" i="58"/>
  <c r="E34" i="58"/>
  <c r="D34" i="58"/>
  <c r="C33" i="58"/>
  <c r="I32" i="58"/>
  <c r="H32" i="58"/>
  <c r="G32" i="58"/>
  <c r="F32" i="58"/>
  <c r="E32" i="58"/>
  <c r="D32" i="58"/>
  <c r="I31" i="58"/>
  <c r="H31" i="58"/>
  <c r="G31" i="58"/>
  <c r="F31" i="58"/>
  <c r="E31" i="58"/>
  <c r="D31" i="58"/>
  <c r="C30" i="58"/>
  <c r="C29" i="58"/>
  <c r="C28" i="58"/>
  <c r="C27" i="58"/>
  <c r="C26" i="58"/>
  <c r="C25" i="58"/>
  <c r="I24" i="58"/>
  <c r="H24" i="58"/>
  <c r="G24" i="58"/>
  <c r="F24" i="58"/>
  <c r="E24" i="58"/>
  <c r="D24" i="58"/>
  <c r="I23" i="58"/>
  <c r="H23" i="58"/>
  <c r="G23" i="58"/>
  <c r="F23" i="58"/>
  <c r="E23" i="58"/>
  <c r="D23" i="58"/>
  <c r="C22" i="58"/>
  <c r="C21" i="58"/>
  <c r="I20" i="58"/>
  <c r="I19" i="58" s="1"/>
  <c r="H20" i="58"/>
  <c r="G20" i="58"/>
  <c r="G19" i="58" s="1"/>
  <c r="F20" i="58"/>
  <c r="F19" i="58" s="1"/>
  <c r="E20" i="58"/>
  <c r="E19" i="58" s="1"/>
  <c r="D20" i="58"/>
  <c r="H19" i="58"/>
  <c r="D19" i="58"/>
  <c r="H45" i="61" l="1"/>
  <c r="C161" i="61"/>
  <c r="C34" i="61"/>
  <c r="F45" i="61"/>
  <c r="H79" i="61"/>
  <c r="C124" i="61"/>
  <c r="G45" i="61"/>
  <c r="E79" i="61"/>
  <c r="E53" i="61"/>
  <c r="E52" i="61" s="1"/>
  <c r="F79" i="61"/>
  <c r="C213" i="61"/>
  <c r="E45" i="61"/>
  <c r="C226" i="61"/>
  <c r="F53" i="61"/>
  <c r="F271" i="61" s="1"/>
  <c r="C200" i="61"/>
  <c r="C110" i="61"/>
  <c r="C214" i="61"/>
  <c r="G79" i="61"/>
  <c r="G53" i="61" s="1"/>
  <c r="G52" i="61" s="1"/>
  <c r="I79" i="61"/>
  <c r="I53" i="61" s="1"/>
  <c r="I271" i="61" s="1"/>
  <c r="G271" i="61"/>
  <c r="H53" i="61"/>
  <c r="D225" i="61"/>
  <c r="C174" i="61"/>
  <c r="C66" i="61"/>
  <c r="C11" i="61"/>
  <c r="D10" i="61"/>
  <c r="D79" i="61"/>
  <c r="C80" i="61"/>
  <c r="E271" i="61"/>
  <c r="D54" i="61"/>
  <c r="F52" i="61"/>
  <c r="H62" i="60"/>
  <c r="H279" i="60" s="1"/>
  <c r="F279" i="60"/>
  <c r="F61" i="60"/>
  <c r="C234" i="60"/>
  <c r="D233" i="60"/>
  <c r="C183" i="60"/>
  <c r="C75" i="60"/>
  <c r="I279" i="60"/>
  <c r="I61" i="60"/>
  <c r="C19" i="60"/>
  <c r="D18" i="60"/>
  <c r="D63" i="60"/>
  <c r="G61" i="60"/>
  <c r="E279" i="60"/>
  <c r="E61" i="60"/>
  <c r="D88" i="60"/>
  <c r="C88" i="60" s="1"/>
  <c r="C89" i="60"/>
  <c r="C236" i="58"/>
  <c r="C20" i="58"/>
  <c r="F18" i="58"/>
  <c r="C64" i="58"/>
  <c r="C72" i="58"/>
  <c r="D75" i="58"/>
  <c r="C231" i="58"/>
  <c r="E18" i="58"/>
  <c r="G18" i="58"/>
  <c r="I18" i="58"/>
  <c r="I53" i="58" s="1"/>
  <c r="C34" i="58"/>
  <c r="E42" i="58"/>
  <c r="G42" i="58"/>
  <c r="C45" i="58"/>
  <c r="C78" i="58"/>
  <c r="C86" i="58"/>
  <c r="F223" i="58"/>
  <c r="F222" i="58" s="1"/>
  <c r="H223" i="58"/>
  <c r="H222" i="58" s="1"/>
  <c r="E223" i="58"/>
  <c r="E222" i="58" s="1"/>
  <c r="G223" i="58"/>
  <c r="G222" i="58" s="1"/>
  <c r="I223" i="58"/>
  <c r="I222" i="58" s="1"/>
  <c r="C249" i="58"/>
  <c r="C68" i="58"/>
  <c r="F63" i="58"/>
  <c r="C71" i="58"/>
  <c r="C83" i="58"/>
  <c r="E89" i="58"/>
  <c r="G89" i="58"/>
  <c r="I89" i="58"/>
  <c r="C102" i="58"/>
  <c r="F89" i="58"/>
  <c r="C111" i="58"/>
  <c r="C130" i="58"/>
  <c r="H119" i="58"/>
  <c r="C135" i="58"/>
  <c r="E133" i="58"/>
  <c r="G133" i="58"/>
  <c r="I133" i="58"/>
  <c r="C147" i="58"/>
  <c r="F170" i="58"/>
  <c r="H170" i="58"/>
  <c r="E170" i="58"/>
  <c r="I170" i="58"/>
  <c r="C196" i="58"/>
  <c r="H183" i="58"/>
  <c r="C201" i="58"/>
  <c r="C210" i="58"/>
  <c r="C218" i="58"/>
  <c r="F235" i="58"/>
  <c r="F234" i="58" s="1"/>
  <c r="F233" i="58" s="1"/>
  <c r="H235" i="58"/>
  <c r="H234" i="58" s="1"/>
  <c r="H233" i="58" s="1"/>
  <c r="E235" i="58"/>
  <c r="E234" i="58" s="1"/>
  <c r="E233" i="58" s="1"/>
  <c r="G235" i="58"/>
  <c r="G234" i="58" s="1"/>
  <c r="G233" i="58" s="1"/>
  <c r="I235" i="58"/>
  <c r="I234" i="58" s="1"/>
  <c r="I233" i="58" s="1"/>
  <c r="C275" i="58"/>
  <c r="C32" i="58"/>
  <c r="C40" i="58"/>
  <c r="E53" i="58"/>
  <c r="C24" i="58"/>
  <c r="C31" i="58"/>
  <c r="C39" i="58"/>
  <c r="C48" i="58"/>
  <c r="C51" i="58"/>
  <c r="G53" i="58"/>
  <c r="H63" i="58"/>
  <c r="H89" i="58"/>
  <c r="H18" i="58"/>
  <c r="C23" i="58"/>
  <c r="C35" i="58"/>
  <c r="C43" i="58"/>
  <c r="F42" i="58"/>
  <c r="H42" i="58"/>
  <c r="C47" i="58"/>
  <c r="C65" i="58"/>
  <c r="C81" i="58"/>
  <c r="C85" i="58"/>
  <c r="C93" i="58"/>
  <c r="C117" i="58"/>
  <c r="C125" i="58"/>
  <c r="F119" i="58"/>
  <c r="C143" i="58"/>
  <c r="H133" i="58"/>
  <c r="C167" i="58"/>
  <c r="C175" i="58"/>
  <c r="C191" i="58"/>
  <c r="F183" i="58"/>
  <c r="C207" i="58"/>
  <c r="C264" i="58"/>
  <c r="C272" i="58"/>
  <c r="C277" i="58"/>
  <c r="C19" i="58"/>
  <c r="E75" i="58"/>
  <c r="G75" i="58"/>
  <c r="G63" i="58" s="1"/>
  <c r="I75" i="58"/>
  <c r="I63" i="58" s="1"/>
  <c r="C171" i="58"/>
  <c r="D170" i="58"/>
  <c r="D235" i="58"/>
  <c r="D18" i="58"/>
  <c r="D42" i="58"/>
  <c r="D63" i="58"/>
  <c r="D89" i="58"/>
  <c r="E119" i="58"/>
  <c r="G119" i="58"/>
  <c r="I119" i="58"/>
  <c r="D133" i="58"/>
  <c r="E183" i="58"/>
  <c r="G183" i="58"/>
  <c r="I183" i="58"/>
  <c r="C209" i="58"/>
  <c r="C224" i="58"/>
  <c r="D223" i="58"/>
  <c r="C266" i="58"/>
  <c r="D263" i="58"/>
  <c r="C263" i="58" s="1"/>
  <c r="C168" i="59"/>
  <c r="I235" i="59"/>
  <c r="C247" i="59"/>
  <c r="C278" i="59"/>
  <c r="I277" i="59"/>
  <c r="H277" i="59"/>
  <c r="G277" i="59"/>
  <c r="F277" i="59"/>
  <c r="E277" i="59"/>
  <c r="D277" i="59"/>
  <c r="C277" i="59"/>
  <c r="C276" i="59"/>
  <c r="I275" i="59"/>
  <c r="H275" i="59"/>
  <c r="G275" i="59"/>
  <c r="F275" i="59"/>
  <c r="E275" i="59"/>
  <c r="D275" i="59"/>
  <c r="C275" i="59"/>
  <c r="C272" i="59"/>
  <c r="I271" i="59"/>
  <c r="H271" i="59"/>
  <c r="G271" i="59"/>
  <c r="F271" i="59"/>
  <c r="E271" i="59"/>
  <c r="D271" i="59"/>
  <c r="C271" i="59"/>
  <c r="C270" i="59"/>
  <c r="C269" i="59"/>
  <c r="C268" i="59"/>
  <c r="C267" i="59"/>
  <c r="C266" i="59"/>
  <c r="I265" i="59"/>
  <c r="H265" i="59"/>
  <c r="G265" i="59"/>
  <c r="G262" i="59" s="1"/>
  <c r="F265" i="59"/>
  <c r="E265" i="59"/>
  <c r="E262" i="59" s="1"/>
  <c r="D265" i="59"/>
  <c r="C265" i="59"/>
  <c r="C264" i="59"/>
  <c r="I263" i="59"/>
  <c r="H263" i="59"/>
  <c r="G263" i="59"/>
  <c r="F263" i="59"/>
  <c r="E263" i="59"/>
  <c r="D263" i="59"/>
  <c r="C263" i="59"/>
  <c r="H262" i="59"/>
  <c r="F262" i="59"/>
  <c r="D262" i="59"/>
  <c r="C249" i="59"/>
  <c r="I248" i="59"/>
  <c r="I234" i="59" s="1"/>
  <c r="H248" i="59"/>
  <c r="G248" i="59"/>
  <c r="F248" i="59"/>
  <c r="E248" i="59"/>
  <c r="D248" i="59"/>
  <c r="C248" i="59" s="1"/>
  <c r="C246" i="59"/>
  <c r="C245" i="59"/>
  <c r="C244" i="59"/>
  <c r="C243" i="59"/>
  <c r="C242" i="59"/>
  <c r="C241" i="59"/>
  <c r="C240" i="59"/>
  <c r="C239" i="59"/>
  <c r="C238" i="59"/>
  <c r="C236" i="59"/>
  <c r="H235" i="59"/>
  <c r="G235" i="59"/>
  <c r="G234" i="59" s="1"/>
  <c r="F235" i="59"/>
  <c r="E235" i="59"/>
  <c r="E234" i="59" s="1"/>
  <c r="D235" i="59"/>
  <c r="H234" i="59"/>
  <c r="C231" i="59"/>
  <c r="I230" i="59"/>
  <c r="H230" i="59"/>
  <c r="G230" i="59"/>
  <c r="F230" i="59"/>
  <c r="E230" i="59"/>
  <c r="D230" i="59"/>
  <c r="C229" i="59"/>
  <c r="C228" i="59"/>
  <c r="C227" i="59"/>
  <c r="I226" i="59"/>
  <c r="H226" i="59"/>
  <c r="G226" i="59"/>
  <c r="F226" i="59"/>
  <c r="E226" i="59"/>
  <c r="D226" i="59"/>
  <c r="D222" i="59" s="1"/>
  <c r="C225" i="59"/>
  <c r="C224" i="59"/>
  <c r="I223" i="59"/>
  <c r="I222" i="59" s="1"/>
  <c r="H223" i="59"/>
  <c r="G223" i="59"/>
  <c r="G222" i="59" s="1"/>
  <c r="F223" i="59"/>
  <c r="E223" i="59"/>
  <c r="E222" i="59" s="1"/>
  <c r="D223" i="59"/>
  <c r="C223" i="59" s="1"/>
  <c r="H222" i="59"/>
  <c r="C220" i="59"/>
  <c r="C219" i="59"/>
  <c r="C218" i="59"/>
  <c r="I217" i="59"/>
  <c r="H217" i="59"/>
  <c r="G217" i="59"/>
  <c r="F217" i="59"/>
  <c r="E217" i="59"/>
  <c r="D217" i="59"/>
  <c r="C217" i="59" s="1"/>
  <c r="C211" i="59"/>
  <c r="C210" i="59"/>
  <c r="I209" i="59"/>
  <c r="H209" i="59"/>
  <c r="G209" i="59"/>
  <c r="F209" i="59"/>
  <c r="E209" i="59"/>
  <c r="D209" i="59"/>
  <c r="G208" i="59"/>
  <c r="C207" i="59"/>
  <c r="I206" i="59"/>
  <c r="H206" i="59"/>
  <c r="G206" i="59"/>
  <c r="F206" i="59"/>
  <c r="E206" i="59"/>
  <c r="D206" i="59"/>
  <c r="C206" i="59" s="1"/>
  <c r="C205" i="59"/>
  <c r="C204" i="59"/>
  <c r="C203" i="59"/>
  <c r="C202" i="59"/>
  <c r="C201" i="59"/>
  <c r="I200" i="59"/>
  <c r="H200" i="59"/>
  <c r="G200" i="59"/>
  <c r="F200" i="59"/>
  <c r="E200" i="59"/>
  <c r="D200" i="59"/>
  <c r="C199" i="59"/>
  <c r="C198" i="59"/>
  <c r="C197" i="59"/>
  <c r="C196" i="59"/>
  <c r="I195" i="59"/>
  <c r="H195" i="59"/>
  <c r="G195" i="59"/>
  <c r="F195" i="59"/>
  <c r="E195" i="59"/>
  <c r="D195" i="59"/>
  <c r="C194" i="59"/>
  <c r="C193" i="59"/>
  <c r="C192" i="59"/>
  <c r="C191" i="59"/>
  <c r="I190" i="59"/>
  <c r="H190" i="59"/>
  <c r="G190" i="59"/>
  <c r="F190" i="59"/>
  <c r="E190" i="59"/>
  <c r="D190" i="59"/>
  <c r="C189" i="59"/>
  <c r="C188" i="59"/>
  <c r="C187" i="59"/>
  <c r="C186" i="59"/>
  <c r="C185" i="59"/>
  <c r="C184" i="59"/>
  <c r="I183" i="59"/>
  <c r="H183" i="59"/>
  <c r="G183" i="59"/>
  <c r="F183" i="59"/>
  <c r="E183" i="59"/>
  <c r="E182" i="59" s="1"/>
  <c r="D183" i="59"/>
  <c r="I182" i="59"/>
  <c r="C181" i="59"/>
  <c r="C180" i="59"/>
  <c r="C179" i="59"/>
  <c r="C178" i="59"/>
  <c r="C177" i="59"/>
  <c r="C176" i="59"/>
  <c r="C175" i="59"/>
  <c r="I174" i="59"/>
  <c r="H174" i="59"/>
  <c r="G174" i="59"/>
  <c r="F174" i="59"/>
  <c r="E174" i="59"/>
  <c r="D174" i="59"/>
  <c r="C173" i="59"/>
  <c r="C172" i="59"/>
  <c r="C171" i="59"/>
  <c r="I170" i="59"/>
  <c r="H170" i="59"/>
  <c r="H169" i="59" s="1"/>
  <c r="G170" i="59"/>
  <c r="F170" i="59"/>
  <c r="F169" i="59" s="1"/>
  <c r="E170" i="59"/>
  <c r="D170" i="59"/>
  <c r="C170" i="59" s="1"/>
  <c r="C167" i="59"/>
  <c r="I166" i="59"/>
  <c r="H166" i="59"/>
  <c r="G166" i="59"/>
  <c r="F166" i="59"/>
  <c r="E166" i="59"/>
  <c r="D166" i="59"/>
  <c r="C165" i="59"/>
  <c r="C164" i="59"/>
  <c r="C159" i="59"/>
  <c r="C158" i="59"/>
  <c r="C157" i="59"/>
  <c r="C156" i="59"/>
  <c r="C155" i="59"/>
  <c r="C154" i="59"/>
  <c r="C153" i="59"/>
  <c r="C152" i="59"/>
  <c r="C151" i="59"/>
  <c r="C150" i="59"/>
  <c r="C149" i="59"/>
  <c r="C148" i="59"/>
  <c r="C147" i="59"/>
  <c r="I146" i="59"/>
  <c r="I132" i="59" s="1"/>
  <c r="H146" i="59"/>
  <c r="G146" i="59"/>
  <c r="F146" i="59"/>
  <c r="E146" i="59"/>
  <c r="D146" i="59"/>
  <c r="C145" i="59"/>
  <c r="C144" i="59"/>
  <c r="C143" i="59"/>
  <c r="I142" i="59"/>
  <c r="H142" i="59"/>
  <c r="G142" i="59"/>
  <c r="F142" i="59"/>
  <c r="E142" i="59"/>
  <c r="D142" i="59"/>
  <c r="C141" i="59"/>
  <c r="C140" i="59"/>
  <c r="C139" i="59"/>
  <c r="C138" i="59"/>
  <c r="I137" i="59"/>
  <c r="H137" i="59"/>
  <c r="G137" i="59"/>
  <c r="F137" i="59"/>
  <c r="E137" i="59"/>
  <c r="D137" i="59"/>
  <c r="C136" i="59"/>
  <c r="C135" i="59"/>
  <c r="I134" i="59"/>
  <c r="H134" i="59"/>
  <c r="G134" i="59"/>
  <c r="F134" i="59"/>
  <c r="E134" i="59"/>
  <c r="D134" i="59"/>
  <c r="C134" i="59" s="1"/>
  <c r="C133" i="59"/>
  <c r="C131" i="59"/>
  <c r="C130" i="59"/>
  <c r="I129" i="59"/>
  <c r="H129" i="59"/>
  <c r="G129" i="59"/>
  <c r="F129" i="59"/>
  <c r="E129" i="59"/>
  <c r="D129" i="59"/>
  <c r="C128" i="59"/>
  <c r="C127" i="59"/>
  <c r="C126" i="59"/>
  <c r="C125" i="59"/>
  <c r="I124" i="59"/>
  <c r="H124" i="59"/>
  <c r="G124" i="59"/>
  <c r="F124" i="59"/>
  <c r="E124" i="59"/>
  <c r="D124" i="59"/>
  <c r="C123" i="59"/>
  <c r="C122" i="59"/>
  <c r="C121" i="59"/>
  <c r="C120" i="59"/>
  <c r="I119" i="59"/>
  <c r="H119" i="59"/>
  <c r="G119" i="59"/>
  <c r="F119" i="59"/>
  <c r="E119" i="59"/>
  <c r="D119" i="59"/>
  <c r="G118" i="59"/>
  <c r="C117" i="59"/>
  <c r="I116" i="59"/>
  <c r="H116" i="59"/>
  <c r="G116" i="59"/>
  <c r="F116" i="59"/>
  <c r="E116" i="59"/>
  <c r="D116" i="59"/>
  <c r="C116" i="59"/>
  <c r="C115" i="59"/>
  <c r="C114" i="59"/>
  <c r="C113" i="59"/>
  <c r="C112" i="59"/>
  <c r="C111" i="59"/>
  <c r="I110" i="59"/>
  <c r="H110" i="59"/>
  <c r="G110" i="59"/>
  <c r="F110" i="59"/>
  <c r="E110" i="59"/>
  <c r="D110" i="59"/>
  <c r="C110" i="59"/>
  <c r="C109" i="59"/>
  <c r="C108" i="59"/>
  <c r="C107" i="59"/>
  <c r="C102" i="59"/>
  <c r="I101" i="59"/>
  <c r="H101" i="59"/>
  <c r="G101" i="59"/>
  <c r="F101" i="59"/>
  <c r="E101" i="59"/>
  <c r="D101" i="59"/>
  <c r="C101" i="59" s="1"/>
  <c r="C100" i="59"/>
  <c r="C99" i="59"/>
  <c r="C98" i="59"/>
  <c r="C97" i="59"/>
  <c r="C96" i="59"/>
  <c r="I95" i="59"/>
  <c r="H95" i="59"/>
  <c r="G95" i="59"/>
  <c r="F95" i="59"/>
  <c r="E95" i="59"/>
  <c r="D95" i="59"/>
  <c r="C94" i="59"/>
  <c r="C93" i="59"/>
  <c r="I92" i="59"/>
  <c r="I88" i="59" s="1"/>
  <c r="H92" i="59"/>
  <c r="G92" i="59"/>
  <c r="G88" i="59" s="1"/>
  <c r="F92" i="59"/>
  <c r="E92" i="59"/>
  <c r="E88" i="59" s="1"/>
  <c r="D92" i="59"/>
  <c r="C92" i="59"/>
  <c r="C91" i="59"/>
  <c r="C90" i="59"/>
  <c r="I89" i="59"/>
  <c r="H89" i="59"/>
  <c r="H88" i="59" s="1"/>
  <c r="G89" i="59"/>
  <c r="F89" i="59"/>
  <c r="F88" i="59" s="1"/>
  <c r="E89" i="59"/>
  <c r="D89" i="59"/>
  <c r="C86" i="59"/>
  <c r="I85" i="59"/>
  <c r="H85" i="59"/>
  <c r="G85" i="59"/>
  <c r="F85" i="59"/>
  <c r="E85" i="59"/>
  <c r="D85" i="59"/>
  <c r="I84" i="59"/>
  <c r="H84" i="59"/>
  <c r="G84" i="59"/>
  <c r="F84" i="59"/>
  <c r="E84" i="59"/>
  <c r="D84" i="59"/>
  <c r="C83" i="59"/>
  <c r="I82" i="59"/>
  <c r="H82" i="59"/>
  <c r="G82" i="59"/>
  <c r="F82" i="59"/>
  <c r="E82" i="59"/>
  <c r="D82" i="59"/>
  <c r="C82" i="59" s="1"/>
  <c r="C81" i="59"/>
  <c r="I80" i="59"/>
  <c r="H80" i="59"/>
  <c r="G80" i="59"/>
  <c r="F80" i="59"/>
  <c r="E80" i="59"/>
  <c r="D80" i="59"/>
  <c r="C79" i="59"/>
  <c r="C78" i="59"/>
  <c r="I77" i="59"/>
  <c r="I74" i="59" s="1"/>
  <c r="H77" i="59"/>
  <c r="G77" i="59"/>
  <c r="G74" i="59" s="1"/>
  <c r="F77" i="59"/>
  <c r="E77" i="59"/>
  <c r="E74" i="59" s="1"/>
  <c r="D77" i="59"/>
  <c r="C76" i="59"/>
  <c r="I75" i="59"/>
  <c r="H75" i="59"/>
  <c r="G75" i="59"/>
  <c r="F75" i="59"/>
  <c r="E75" i="59"/>
  <c r="D75" i="59"/>
  <c r="C75" i="59" s="1"/>
  <c r="C73" i="59"/>
  <c r="C72" i="59"/>
  <c r="I71" i="59"/>
  <c r="H71" i="59"/>
  <c r="G71" i="59"/>
  <c r="F71" i="59"/>
  <c r="E71" i="59"/>
  <c r="D71" i="59"/>
  <c r="I70" i="59"/>
  <c r="H70" i="59"/>
  <c r="G70" i="59"/>
  <c r="F70" i="59"/>
  <c r="E70" i="59"/>
  <c r="D70" i="59"/>
  <c r="C70" i="59" s="1"/>
  <c r="C69" i="59"/>
  <c r="C68" i="59"/>
  <c r="I67" i="59"/>
  <c r="H67" i="59"/>
  <c r="G67" i="59"/>
  <c r="F67" i="59"/>
  <c r="E67" i="59"/>
  <c r="D67" i="59"/>
  <c r="C66" i="59"/>
  <c r="C65" i="59"/>
  <c r="I64" i="59"/>
  <c r="H64" i="59"/>
  <c r="G64" i="59"/>
  <c r="F64" i="59"/>
  <c r="E64" i="59"/>
  <c r="D64" i="59"/>
  <c r="I63" i="59"/>
  <c r="H63" i="59"/>
  <c r="G63" i="59"/>
  <c r="F63" i="59"/>
  <c r="E63" i="59"/>
  <c r="D63" i="59"/>
  <c r="C52" i="59"/>
  <c r="I51" i="59"/>
  <c r="H51" i="59"/>
  <c r="G51" i="59"/>
  <c r="F51" i="59"/>
  <c r="E51" i="59"/>
  <c r="D51" i="59"/>
  <c r="C50" i="59"/>
  <c r="C49" i="59"/>
  <c r="I48" i="59"/>
  <c r="H48" i="59"/>
  <c r="G48" i="59"/>
  <c r="F48" i="59"/>
  <c r="E48" i="59"/>
  <c r="D48" i="59"/>
  <c r="C48" i="59" s="1"/>
  <c r="I47" i="59"/>
  <c r="H47" i="59"/>
  <c r="G47" i="59"/>
  <c r="F47" i="59"/>
  <c r="E47" i="59"/>
  <c r="D47" i="59"/>
  <c r="C46" i="59"/>
  <c r="I45" i="59"/>
  <c r="H45" i="59"/>
  <c r="G45" i="59"/>
  <c r="F45" i="59"/>
  <c r="E45" i="59"/>
  <c r="D45" i="59"/>
  <c r="C45" i="59" s="1"/>
  <c r="C44" i="59"/>
  <c r="I43" i="59"/>
  <c r="H43" i="59"/>
  <c r="G43" i="59"/>
  <c r="F43" i="59"/>
  <c r="E43" i="59"/>
  <c r="D43" i="59"/>
  <c r="C43" i="59" s="1"/>
  <c r="C41" i="59"/>
  <c r="I40" i="59"/>
  <c r="H40" i="59"/>
  <c r="G40" i="59"/>
  <c r="F40" i="59"/>
  <c r="E40" i="59"/>
  <c r="D40" i="59"/>
  <c r="C40" i="59" s="1"/>
  <c r="I39" i="59"/>
  <c r="H39" i="59"/>
  <c r="G39" i="59"/>
  <c r="F39" i="59"/>
  <c r="E39" i="59"/>
  <c r="D39" i="59"/>
  <c r="C39" i="59" s="1"/>
  <c r="C38" i="59"/>
  <c r="C37" i="59"/>
  <c r="C36" i="59"/>
  <c r="I35" i="59"/>
  <c r="H35" i="59"/>
  <c r="G35" i="59"/>
  <c r="F35" i="59"/>
  <c r="E35" i="59"/>
  <c r="D35" i="59"/>
  <c r="I34" i="59"/>
  <c r="H34" i="59"/>
  <c r="G34" i="59"/>
  <c r="F34" i="59"/>
  <c r="E34" i="59"/>
  <c r="D34" i="59"/>
  <c r="C33" i="59"/>
  <c r="I32" i="59"/>
  <c r="H32" i="59"/>
  <c r="G32" i="59"/>
  <c r="F32" i="59"/>
  <c r="E32" i="59"/>
  <c r="D32" i="59"/>
  <c r="C32" i="59" s="1"/>
  <c r="I31" i="59"/>
  <c r="H31" i="59"/>
  <c r="G31" i="59"/>
  <c r="F31" i="59"/>
  <c r="E31" i="59"/>
  <c r="D31" i="59"/>
  <c r="C31" i="59" s="1"/>
  <c r="C30" i="59"/>
  <c r="C29" i="59"/>
  <c r="C28" i="59"/>
  <c r="C27" i="59"/>
  <c r="C26" i="59"/>
  <c r="C25" i="59"/>
  <c r="I24" i="59"/>
  <c r="H24" i="59"/>
  <c r="G24" i="59"/>
  <c r="F24" i="59"/>
  <c r="E24" i="59"/>
  <c r="D24" i="59"/>
  <c r="I23" i="59"/>
  <c r="H23" i="59"/>
  <c r="G23" i="59"/>
  <c r="F23" i="59"/>
  <c r="E23" i="59"/>
  <c r="D23" i="59"/>
  <c r="C23" i="59" s="1"/>
  <c r="C22" i="59"/>
  <c r="C21" i="59"/>
  <c r="I20" i="59"/>
  <c r="H20" i="59"/>
  <c r="G20" i="59"/>
  <c r="F20" i="59"/>
  <c r="E20" i="59"/>
  <c r="D20" i="59"/>
  <c r="G19" i="59"/>
  <c r="I52" i="61" l="1"/>
  <c r="C79" i="61"/>
  <c r="D53" i="61"/>
  <c r="C54" i="61"/>
  <c r="H271" i="61"/>
  <c r="H52" i="61"/>
  <c r="C10" i="61"/>
  <c r="D45" i="61"/>
  <c r="C45" i="61" s="1"/>
  <c r="C225" i="61"/>
  <c r="D224" i="61"/>
  <c r="C18" i="60"/>
  <c r="D53" i="60"/>
  <c r="C53" i="60" s="1"/>
  <c r="C233" i="60"/>
  <c r="H61" i="60"/>
  <c r="D62" i="60"/>
  <c r="C63" i="60"/>
  <c r="F53" i="58"/>
  <c r="F88" i="58"/>
  <c r="F62" i="58" s="1"/>
  <c r="F279" i="58" s="1"/>
  <c r="C75" i="58"/>
  <c r="C133" i="58"/>
  <c r="C170" i="58"/>
  <c r="H53" i="58"/>
  <c r="G88" i="58"/>
  <c r="G62" i="58" s="1"/>
  <c r="E63" i="58"/>
  <c r="C183" i="58"/>
  <c r="C42" i="58"/>
  <c r="H88" i="58"/>
  <c r="H62" i="58" s="1"/>
  <c r="G18" i="59"/>
  <c r="E42" i="59"/>
  <c r="E53" i="59" s="1"/>
  <c r="G42" i="59"/>
  <c r="I42" i="59"/>
  <c r="C47" i="59"/>
  <c r="F42" i="59"/>
  <c r="H42" i="59"/>
  <c r="C64" i="59"/>
  <c r="C67" i="59"/>
  <c r="E132" i="59"/>
  <c r="G132" i="59"/>
  <c r="C146" i="59"/>
  <c r="D169" i="59"/>
  <c r="C200" i="59"/>
  <c r="E221" i="59"/>
  <c r="G221" i="59"/>
  <c r="I221" i="59"/>
  <c r="C230" i="59"/>
  <c r="I233" i="59"/>
  <c r="I232" i="59" s="1"/>
  <c r="I88" i="58"/>
  <c r="E88" i="58"/>
  <c r="D234" i="58"/>
  <c r="C235" i="58"/>
  <c r="I62" i="58"/>
  <c r="E62" i="58"/>
  <c r="C223" i="58"/>
  <c r="D222" i="58"/>
  <c r="C222" i="58" s="1"/>
  <c r="C89" i="58"/>
  <c r="D88" i="58"/>
  <c r="C63" i="58"/>
  <c r="D62" i="58"/>
  <c r="D53" i="58"/>
  <c r="C53" i="58" s="1"/>
  <c r="C18" i="58"/>
  <c r="C119" i="58"/>
  <c r="E62" i="59"/>
  <c r="I62" i="59"/>
  <c r="C20" i="59"/>
  <c r="F19" i="59"/>
  <c r="F18" i="59" s="1"/>
  <c r="H19" i="59"/>
  <c r="H18" i="59" s="1"/>
  <c r="H53" i="59" s="1"/>
  <c r="E19" i="59"/>
  <c r="E18" i="59" s="1"/>
  <c r="I19" i="59"/>
  <c r="I18" i="59" s="1"/>
  <c r="I53" i="59" s="1"/>
  <c r="C35" i="59"/>
  <c r="G62" i="59"/>
  <c r="C80" i="59"/>
  <c r="C84" i="59"/>
  <c r="C85" i="59"/>
  <c r="C124" i="59"/>
  <c r="C129" i="59"/>
  <c r="C142" i="59"/>
  <c r="E169" i="59"/>
  <c r="G169" i="59"/>
  <c r="C169" i="59" s="1"/>
  <c r="I169" i="59"/>
  <c r="C174" i="59"/>
  <c r="C190" i="59"/>
  <c r="C195" i="59"/>
  <c r="D234" i="59"/>
  <c r="F234" i="59"/>
  <c r="F233" i="59" s="1"/>
  <c r="F232" i="59" s="1"/>
  <c r="C166" i="59"/>
  <c r="C235" i="59"/>
  <c r="G182" i="59"/>
  <c r="C24" i="59"/>
  <c r="C34" i="59"/>
  <c r="D42" i="59"/>
  <c r="C51" i="59"/>
  <c r="C71" i="59"/>
  <c r="C95" i="59"/>
  <c r="F118" i="59"/>
  <c r="H118" i="59"/>
  <c r="E118" i="59"/>
  <c r="I118" i="59"/>
  <c r="I87" i="59" s="1"/>
  <c r="F132" i="59"/>
  <c r="H132" i="59"/>
  <c r="F208" i="59"/>
  <c r="H208" i="59"/>
  <c r="E208" i="59"/>
  <c r="I208" i="59"/>
  <c r="H221" i="59"/>
  <c r="C226" i="59"/>
  <c r="F222" i="59"/>
  <c r="F221" i="59" s="1"/>
  <c r="E233" i="59"/>
  <c r="E232" i="59" s="1"/>
  <c r="G233" i="59"/>
  <c r="G232" i="59" s="1"/>
  <c r="C262" i="59"/>
  <c r="C42" i="59"/>
  <c r="C63" i="59"/>
  <c r="G87" i="59"/>
  <c r="G61" i="59" s="1"/>
  <c r="G279" i="59" s="1"/>
  <c r="C89" i="59"/>
  <c r="D88" i="59"/>
  <c r="C119" i="59"/>
  <c r="D118" i="59"/>
  <c r="C118" i="59" s="1"/>
  <c r="C209" i="59"/>
  <c r="D208" i="59"/>
  <c r="C208" i="59" s="1"/>
  <c r="D221" i="59"/>
  <c r="D19" i="59"/>
  <c r="C77" i="59"/>
  <c r="D74" i="59"/>
  <c r="F74" i="59"/>
  <c r="F62" i="59" s="1"/>
  <c r="H74" i="59"/>
  <c r="H62" i="59" s="1"/>
  <c r="C137" i="59"/>
  <c r="D132" i="59"/>
  <c r="C183" i="59"/>
  <c r="D182" i="59"/>
  <c r="F182" i="59"/>
  <c r="F87" i="59" s="1"/>
  <c r="H182" i="59"/>
  <c r="D233" i="59"/>
  <c r="H233" i="59"/>
  <c r="H232" i="59" s="1"/>
  <c r="C275" i="56"/>
  <c r="I274" i="56"/>
  <c r="H274" i="56"/>
  <c r="G274" i="56"/>
  <c r="F274" i="56"/>
  <c r="E274" i="56"/>
  <c r="D274" i="56"/>
  <c r="C273" i="56"/>
  <c r="I272" i="56"/>
  <c r="H272" i="56"/>
  <c r="G272" i="56"/>
  <c r="F272" i="56"/>
  <c r="E272" i="56"/>
  <c r="D272" i="56"/>
  <c r="C272" i="56" s="1"/>
  <c r="C271" i="56"/>
  <c r="I270" i="56"/>
  <c r="H270" i="56"/>
  <c r="G270" i="56"/>
  <c r="F270" i="56"/>
  <c r="E270" i="56"/>
  <c r="D270" i="56"/>
  <c r="C269" i="56"/>
  <c r="C268" i="56"/>
  <c r="C267" i="56"/>
  <c r="C266" i="56"/>
  <c r="C265" i="56"/>
  <c r="I264" i="56"/>
  <c r="H264" i="56"/>
  <c r="H261" i="56" s="1"/>
  <c r="G264" i="56"/>
  <c r="F264" i="56"/>
  <c r="F261" i="56" s="1"/>
  <c r="E264" i="56"/>
  <c r="D264" i="56"/>
  <c r="C264" i="56" s="1"/>
  <c r="C263" i="56"/>
  <c r="I262" i="56"/>
  <c r="H262" i="56"/>
  <c r="G262" i="56"/>
  <c r="F262" i="56"/>
  <c r="E262" i="56"/>
  <c r="D262" i="56"/>
  <c r="I261" i="56"/>
  <c r="G261" i="56"/>
  <c r="E261" i="56"/>
  <c r="C248" i="56"/>
  <c r="I247" i="56"/>
  <c r="H247" i="56"/>
  <c r="G247" i="56"/>
  <c r="F247" i="56"/>
  <c r="E247" i="56"/>
  <c r="D247" i="56"/>
  <c r="C247" i="56"/>
  <c r="C246" i="56"/>
  <c r="C245" i="56"/>
  <c r="C244" i="56"/>
  <c r="C243" i="56"/>
  <c r="C242" i="56"/>
  <c r="C241" i="56"/>
  <c r="C240" i="56"/>
  <c r="C239" i="56"/>
  <c r="C238" i="56"/>
  <c r="C236" i="56"/>
  <c r="I235" i="56"/>
  <c r="H235" i="56"/>
  <c r="H234" i="56" s="1"/>
  <c r="G235" i="56"/>
  <c r="F235" i="56"/>
  <c r="F234" i="56" s="1"/>
  <c r="F233" i="56" s="1"/>
  <c r="F232" i="56" s="1"/>
  <c r="E235" i="56"/>
  <c r="D235" i="56"/>
  <c r="C235" i="56" s="1"/>
  <c r="D234" i="56"/>
  <c r="C231" i="56"/>
  <c r="I230" i="56"/>
  <c r="H230" i="56"/>
  <c r="G230" i="56"/>
  <c r="F230" i="56"/>
  <c r="E230" i="56"/>
  <c r="D230" i="56"/>
  <c r="C229" i="56"/>
  <c r="C228" i="56"/>
  <c r="C227" i="56"/>
  <c r="I226" i="56"/>
  <c r="H226" i="56"/>
  <c r="G226" i="56"/>
  <c r="F226" i="56"/>
  <c r="E226" i="56"/>
  <c r="D226" i="56"/>
  <c r="C225" i="56"/>
  <c r="C224" i="56"/>
  <c r="I223" i="56"/>
  <c r="I222" i="56" s="1"/>
  <c r="H223" i="56"/>
  <c r="H222" i="56" s="1"/>
  <c r="H221" i="56" s="1"/>
  <c r="G223" i="56"/>
  <c r="G222" i="56" s="1"/>
  <c r="F223" i="56"/>
  <c r="F222" i="56" s="1"/>
  <c r="F221" i="56" s="1"/>
  <c r="E223" i="56"/>
  <c r="E222" i="56" s="1"/>
  <c r="D223" i="56"/>
  <c r="C223" i="56" s="1"/>
  <c r="D222" i="56"/>
  <c r="C220" i="56"/>
  <c r="C219" i="56"/>
  <c r="C218" i="56"/>
  <c r="I217" i="56"/>
  <c r="I208" i="56" s="1"/>
  <c r="H217" i="56"/>
  <c r="G217" i="56"/>
  <c r="G208" i="56" s="1"/>
  <c r="F217" i="56"/>
  <c r="E217" i="56"/>
  <c r="E208" i="56" s="1"/>
  <c r="D217" i="56"/>
  <c r="C217" i="56"/>
  <c r="C211" i="56"/>
  <c r="C210" i="56"/>
  <c r="I209" i="56"/>
  <c r="H209" i="56"/>
  <c r="H208" i="56" s="1"/>
  <c r="G209" i="56"/>
  <c r="F209" i="56"/>
  <c r="F208" i="56" s="1"/>
  <c r="E209" i="56"/>
  <c r="D209" i="56"/>
  <c r="C209" i="56" s="1"/>
  <c r="C207" i="56"/>
  <c r="I206" i="56"/>
  <c r="H206" i="56"/>
  <c r="G206" i="56"/>
  <c r="F206" i="56"/>
  <c r="E206" i="56"/>
  <c r="D206" i="56"/>
  <c r="C206" i="56" s="1"/>
  <c r="C205" i="56"/>
  <c r="C204" i="56"/>
  <c r="C203" i="56"/>
  <c r="C202" i="56"/>
  <c r="C201" i="56"/>
  <c r="I200" i="56"/>
  <c r="H200" i="56"/>
  <c r="G200" i="56"/>
  <c r="F200" i="56"/>
  <c r="E200" i="56"/>
  <c r="D200" i="56"/>
  <c r="C199" i="56"/>
  <c r="C198" i="56"/>
  <c r="C197" i="56"/>
  <c r="C196" i="56"/>
  <c r="I195" i="56"/>
  <c r="H195" i="56"/>
  <c r="G195" i="56"/>
  <c r="F195" i="56"/>
  <c r="E195" i="56"/>
  <c r="D195" i="56"/>
  <c r="C194" i="56"/>
  <c r="C193" i="56"/>
  <c r="C192" i="56"/>
  <c r="C191" i="56"/>
  <c r="I190" i="56"/>
  <c r="I182" i="56" s="1"/>
  <c r="H190" i="56"/>
  <c r="G190" i="56"/>
  <c r="F190" i="56"/>
  <c r="E190" i="56"/>
  <c r="E182" i="56" s="1"/>
  <c r="D190" i="56"/>
  <c r="C190" i="56"/>
  <c r="C189" i="56"/>
  <c r="C188" i="56"/>
  <c r="C187" i="56"/>
  <c r="C186" i="56"/>
  <c r="C185" i="56"/>
  <c r="C184" i="56"/>
  <c r="I183" i="56"/>
  <c r="H183" i="56"/>
  <c r="G183" i="56"/>
  <c r="F183" i="56"/>
  <c r="E183" i="56"/>
  <c r="D183" i="56"/>
  <c r="C181" i="56"/>
  <c r="C180" i="56"/>
  <c r="C179" i="56"/>
  <c r="C178" i="56"/>
  <c r="C177" i="56"/>
  <c r="C176" i="56"/>
  <c r="C175" i="56"/>
  <c r="I174" i="56"/>
  <c r="H174" i="56"/>
  <c r="G174" i="56"/>
  <c r="F174" i="56"/>
  <c r="E174" i="56"/>
  <c r="D174" i="56"/>
  <c r="C174" i="56" s="1"/>
  <c r="C173" i="56"/>
  <c r="C172" i="56"/>
  <c r="C171" i="56"/>
  <c r="I170" i="56"/>
  <c r="I169" i="56" s="1"/>
  <c r="H170" i="56"/>
  <c r="G170" i="56"/>
  <c r="G169" i="56" s="1"/>
  <c r="F170" i="56"/>
  <c r="F169" i="56" s="1"/>
  <c r="E170" i="56"/>
  <c r="E169" i="56" s="1"/>
  <c r="D170" i="56"/>
  <c r="C170" i="56" s="1"/>
  <c r="H169" i="56"/>
  <c r="D169" i="56"/>
  <c r="C168" i="56"/>
  <c r="C167" i="56"/>
  <c r="I166" i="56"/>
  <c r="H166" i="56"/>
  <c r="G166" i="56"/>
  <c r="F166" i="56"/>
  <c r="E166" i="56"/>
  <c r="D166" i="56"/>
  <c r="C166" i="56" s="1"/>
  <c r="C165" i="56"/>
  <c r="C164" i="56"/>
  <c r="C159" i="56"/>
  <c r="C158" i="56"/>
  <c r="C157" i="56"/>
  <c r="C156" i="56"/>
  <c r="C155" i="56"/>
  <c r="C154" i="56"/>
  <c r="C153" i="56"/>
  <c r="C152" i="56"/>
  <c r="C151" i="56"/>
  <c r="C150" i="56"/>
  <c r="C149" i="56"/>
  <c r="C148" i="56"/>
  <c r="C147" i="56"/>
  <c r="I146" i="56"/>
  <c r="H146" i="56"/>
  <c r="G146" i="56"/>
  <c r="F146" i="56"/>
  <c r="E146" i="56"/>
  <c r="D146" i="56"/>
  <c r="C146" i="56"/>
  <c r="C145" i="56"/>
  <c r="C144" i="56"/>
  <c r="C143" i="56"/>
  <c r="I142" i="56"/>
  <c r="H142" i="56"/>
  <c r="G142" i="56"/>
  <c r="F142" i="56"/>
  <c r="E142" i="56"/>
  <c r="E132" i="56" s="1"/>
  <c r="D142" i="56"/>
  <c r="C142" i="56"/>
  <c r="C141" i="56"/>
  <c r="C140" i="56"/>
  <c r="C139" i="56"/>
  <c r="C138" i="56"/>
  <c r="I137" i="56"/>
  <c r="H137" i="56"/>
  <c r="H132" i="56" s="1"/>
  <c r="G137" i="56"/>
  <c r="F137" i="56"/>
  <c r="F132" i="56" s="1"/>
  <c r="E137" i="56"/>
  <c r="D137" i="56"/>
  <c r="C136" i="56"/>
  <c r="C135" i="56"/>
  <c r="I134" i="56"/>
  <c r="H134" i="56"/>
  <c r="G134" i="56"/>
  <c r="F134" i="56"/>
  <c r="E134" i="56"/>
  <c r="D134" i="56"/>
  <c r="C134" i="56" s="1"/>
  <c r="C133" i="56"/>
  <c r="G132" i="56"/>
  <c r="C131" i="56"/>
  <c r="C130" i="56"/>
  <c r="I129" i="56"/>
  <c r="H129" i="56"/>
  <c r="G129" i="56"/>
  <c r="F129" i="56"/>
  <c r="E129" i="56"/>
  <c r="D129" i="56"/>
  <c r="C128" i="56"/>
  <c r="C127" i="56"/>
  <c r="C126" i="56"/>
  <c r="C125" i="56"/>
  <c r="I124" i="56"/>
  <c r="H124" i="56"/>
  <c r="G124" i="56"/>
  <c r="F124" i="56"/>
  <c r="E124" i="56"/>
  <c r="D124" i="56"/>
  <c r="C124" i="56" s="1"/>
  <c r="C123" i="56"/>
  <c r="C122" i="56"/>
  <c r="C121" i="56"/>
  <c r="C120" i="56"/>
  <c r="I119" i="56"/>
  <c r="H119" i="56"/>
  <c r="H118" i="56" s="1"/>
  <c r="G119" i="56"/>
  <c r="F119" i="56"/>
  <c r="F118" i="56" s="1"/>
  <c r="E119" i="56"/>
  <c r="D119" i="56"/>
  <c r="C117" i="56"/>
  <c r="I116" i="56"/>
  <c r="H116" i="56"/>
  <c r="G116" i="56"/>
  <c r="F116" i="56"/>
  <c r="E116" i="56"/>
  <c r="D116" i="56"/>
  <c r="C116" i="56" s="1"/>
  <c r="C115" i="56"/>
  <c r="C114" i="56"/>
  <c r="C113" i="56"/>
  <c r="C112" i="56"/>
  <c r="C111" i="56"/>
  <c r="I110" i="56"/>
  <c r="H110" i="56"/>
  <c r="G110" i="56"/>
  <c r="F110" i="56"/>
  <c r="E110" i="56"/>
  <c r="D110" i="56"/>
  <c r="C110" i="56" s="1"/>
  <c r="C109" i="56"/>
  <c r="C108" i="56"/>
  <c r="C107" i="56"/>
  <c r="C102" i="56"/>
  <c r="I101" i="56"/>
  <c r="H101" i="56"/>
  <c r="G101" i="56"/>
  <c r="F101" i="56"/>
  <c r="E101" i="56"/>
  <c r="D101" i="56"/>
  <c r="C100" i="56"/>
  <c r="C99" i="56"/>
  <c r="C98" i="56"/>
  <c r="C97" i="56"/>
  <c r="C96" i="56"/>
  <c r="I95" i="56"/>
  <c r="H95" i="56"/>
  <c r="G95" i="56"/>
  <c r="F95" i="56"/>
  <c r="E95" i="56"/>
  <c r="D95" i="56"/>
  <c r="C95" i="56" s="1"/>
  <c r="C94" i="56"/>
  <c r="C93" i="56"/>
  <c r="I92" i="56"/>
  <c r="H92" i="56"/>
  <c r="G92" i="56"/>
  <c r="F92" i="56"/>
  <c r="E92" i="56"/>
  <c r="D92" i="56"/>
  <c r="C92" i="56" s="1"/>
  <c r="C91" i="56"/>
  <c r="C90" i="56"/>
  <c r="I89" i="56"/>
  <c r="H89" i="56"/>
  <c r="G89" i="56"/>
  <c r="F89" i="56"/>
  <c r="E89" i="56"/>
  <c r="D89" i="56"/>
  <c r="G88" i="56"/>
  <c r="C86" i="56"/>
  <c r="I85" i="56"/>
  <c r="H85" i="56"/>
  <c r="G85" i="56"/>
  <c r="F85" i="56"/>
  <c r="E85" i="56"/>
  <c r="D85" i="56"/>
  <c r="I84" i="56"/>
  <c r="H84" i="56"/>
  <c r="G84" i="56"/>
  <c r="F84" i="56"/>
  <c r="E84" i="56"/>
  <c r="D84" i="56"/>
  <c r="C84" i="56"/>
  <c r="C83" i="56"/>
  <c r="I82" i="56"/>
  <c r="H82" i="56"/>
  <c r="G82" i="56"/>
  <c r="F82" i="56"/>
  <c r="E82" i="56"/>
  <c r="D82" i="56"/>
  <c r="C82" i="56"/>
  <c r="C81" i="56"/>
  <c r="I80" i="56"/>
  <c r="H80" i="56"/>
  <c r="G80" i="56"/>
  <c r="F80" i="56"/>
  <c r="E80" i="56"/>
  <c r="D80" i="56"/>
  <c r="C80" i="56"/>
  <c r="C79" i="56"/>
  <c r="C78" i="56"/>
  <c r="I77" i="56"/>
  <c r="H77" i="56"/>
  <c r="G77" i="56"/>
  <c r="F77" i="56"/>
  <c r="E77" i="56"/>
  <c r="D77" i="56"/>
  <c r="C76" i="56"/>
  <c r="I75" i="56"/>
  <c r="H75" i="56"/>
  <c r="G75" i="56"/>
  <c r="G74" i="56" s="1"/>
  <c r="F75" i="56"/>
  <c r="E75" i="56"/>
  <c r="E74" i="56" s="1"/>
  <c r="D75" i="56"/>
  <c r="I74" i="56"/>
  <c r="C73" i="56"/>
  <c r="C72" i="56"/>
  <c r="I71" i="56"/>
  <c r="H71" i="56"/>
  <c r="G71" i="56"/>
  <c r="F71" i="56"/>
  <c r="E71" i="56"/>
  <c r="D71" i="56"/>
  <c r="C71" i="56" s="1"/>
  <c r="I70" i="56"/>
  <c r="H70" i="56"/>
  <c r="G70" i="56"/>
  <c r="F70" i="56"/>
  <c r="E70" i="56"/>
  <c r="D70" i="56"/>
  <c r="C70" i="56" s="1"/>
  <c r="C69" i="56"/>
  <c r="C68" i="56"/>
  <c r="I67" i="56"/>
  <c r="H67" i="56"/>
  <c r="G67" i="56"/>
  <c r="F67" i="56"/>
  <c r="E67" i="56"/>
  <c r="D67" i="56"/>
  <c r="C66" i="56"/>
  <c r="C65" i="56"/>
  <c r="I64" i="56"/>
  <c r="H64" i="56"/>
  <c r="G64" i="56"/>
  <c r="F64" i="56"/>
  <c r="E64" i="56"/>
  <c r="D64" i="56"/>
  <c r="C64" i="56"/>
  <c r="I63" i="56"/>
  <c r="H63" i="56"/>
  <c r="G63" i="56"/>
  <c r="F63" i="56"/>
  <c r="E63" i="56"/>
  <c r="D63" i="56"/>
  <c r="C52" i="56"/>
  <c r="I51" i="56"/>
  <c r="H51" i="56"/>
  <c r="G51" i="56"/>
  <c r="F51" i="56"/>
  <c r="E51" i="56"/>
  <c r="D51" i="56"/>
  <c r="C51" i="56" s="1"/>
  <c r="C50" i="56"/>
  <c r="C49" i="56"/>
  <c r="I48" i="56"/>
  <c r="H48" i="56"/>
  <c r="G48" i="56"/>
  <c r="F48" i="56"/>
  <c r="E48" i="56"/>
  <c r="D48" i="56"/>
  <c r="I47" i="56"/>
  <c r="H47" i="56"/>
  <c r="G47" i="56"/>
  <c r="F47" i="56"/>
  <c r="E47" i="56"/>
  <c r="D47" i="56"/>
  <c r="C47" i="56"/>
  <c r="C46" i="56"/>
  <c r="I45" i="56"/>
  <c r="H45" i="56"/>
  <c r="G45" i="56"/>
  <c r="F45" i="56"/>
  <c r="E45" i="56"/>
  <c r="D45" i="56"/>
  <c r="C45" i="56"/>
  <c r="C44" i="56"/>
  <c r="I43" i="56"/>
  <c r="I42" i="56" s="1"/>
  <c r="H43" i="56"/>
  <c r="G43" i="56"/>
  <c r="G42" i="56" s="1"/>
  <c r="F43" i="56"/>
  <c r="E43" i="56"/>
  <c r="E42" i="56" s="1"/>
  <c r="D43" i="56"/>
  <c r="C43" i="56"/>
  <c r="H42" i="56"/>
  <c r="F42" i="56"/>
  <c r="D42" i="56"/>
  <c r="C41" i="56"/>
  <c r="I40" i="56"/>
  <c r="H40" i="56"/>
  <c r="G40" i="56"/>
  <c r="F40" i="56"/>
  <c r="E40" i="56"/>
  <c r="D40" i="56"/>
  <c r="C40" i="56" s="1"/>
  <c r="I39" i="56"/>
  <c r="H39" i="56"/>
  <c r="G39" i="56"/>
  <c r="F39" i="56"/>
  <c r="E39" i="56"/>
  <c r="D39" i="56"/>
  <c r="C39" i="56" s="1"/>
  <c r="C38" i="56"/>
  <c r="C37" i="56"/>
  <c r="C36" i="56"/>
  <c r="I35" i="56"/>
  <c r="H35" i="56"/>
  <c r="G35" i="56"/>
  <c r="F35" i="56"/>
  <c r="E35" i="56"/>
  <c r="D35" i="56"/>
  <c r="I34" i="56"/>
  <c r="H34" i="56"/>
  <c r="G34" i="56"/>
  <c r="F34" i="56"/>
  <c r="E34" i="56"/>
  <c r="D34" i="56"/>
  <c r="C33" i="56"/>
  <c r="I32" i="56"/>
  <c r="H32" i="56"/>
  <c r="G32" i="56"/>
  <c r="F32" i="56"/>
  <c r="E32" i="56"/>
  <c r="D32" i="56"/>
  <c r="C32" i="56" s="1"/>
  <c r="I31" i="56"/>
  <c r="H31" i="56"/>
  <c r="G31" i="56"/>
  <c r="F31" i="56"/>
  <c r="E31" i="56"/>
  <c r="D31" i="56"/>
  <c r="C31" i="56" s="1"/>
  <c r="C30" i="56"/>
  <c r="C29" i="56"/>
  <c r="C28" i="56"/>
  <c r="C27" i="56"/>
  <c r="C26" i="56"/>
  <c r="C25" i="56"/>
  <c r="I24" i="56"/>
  <c r="H24" i="56"/>
  <c r="G24" i="56"/>
  <c r="F24" i="56"/>
  <c r="E24" i="56"/>
  <c r="D24" i="56"/>
  <c r="I23" i="56"/>
  <c r="H23" i="56"/>
  <c r="G23" i="56"/>
  <c r="F23" i="56"/>
  <c r="E23" i="56"/>
  <c r="D23" i="56"/>
  <c r="C23" i="56"/>
  <c r="C22" i="56"/>
  <c r="C21" i="56"/>
  <c r="I20" i="56"/>
  <c r="H20" i="56"/>
  <c r="H19" i="56" s="1"/>
  <c r="H18" i="56" s="1"/>
  <c r="H53" i="56" s="1"/>
  <c r="G20" i="56"/>
  <c r="F20" i="56"/>
  <c r="F19" i="56" s="1"/>
  <c r="F18" i="56" s="1"/>
  <c r="F53" i="56" s="1"/>
  <c r="E20" i="56"/>
  <c r="D20" i="56"/>
  <c r="C20" i="56" s="1"/>
  <c r="G19" i="56"/>
  <c r="G18" i="56" s="1"/>
  <c r="G53" i="56" s="1"/>
  <c r="D147" i="55"/>
  <c r="C159" i="55"/>
  <c r="D271" i="61" l="1"/>
  <c r="C271" i="61" s="1"/>
  <c r="C53" i="61"/>
  <c r="C224" i="61"/>
  <c r="D52" i="61"/>
  <c r="C52" i="61" s="1"/>
  <c r="D279" i="60"/>
  <c r="C279" i="60" s="1"/>
  <c r="C62" i="60"/>
  <c r="D61" i="60"/>
  <c r="C61" i="60" s="1"/>
  <c r="F61" i="58"/>
  <c r="H279" i="58"/>
  <c r="H61" i="58"/>
  <c r="G61" i="58"/>
  <c r="G279" i="58"/>
  <c r="C234" i="59"/>
  <c r="C221" i="59"/>
  <c r="E87" i="59"/>
  <c r="F53" i="59"/>
  <c r="G53" i="59"/>
  <c r="E279" i="58"/>
  <c r="E61" i="58"/>
  <c r="C62" i="58"/>
  <c r="C88" i="58"/>
  <c r="I279" i="58"/>
  <c r="I61" i="58"/>
  <c r="C234" i="58"/>
  <c r="D233" i="58"/>
  <c r="E61" i="59"/>
  <c r="E60" i="59" s="1"/>
  <c r="C222" i="59"/>
  <c r="I61" i="59"/>
  <c r="I60" i="59" s="1"/>
  <c r="F61" i="59"/>
  <c r="F60" i="59" s="1"/>
  <c r="H87" i="59"/>
  <c r="C132" i="59"/>
  <c r="H61" i="59"/>
  <c r="H279" i="59" s="1"/>
  <c r="F279" i="59"/>
  <c r="C233" i="59"/>
  <c r="D232" i="59"/>
  <c r="C182" i="59"/>
  <c r="C74" i="59"/>
  <c r="I279" i="59"/>
  <c r="C19" i="59"/>
  <c r="D18" i="59"/>
  <c r="D62" i="59"/>
  <c r="G60" i="59"/>
  <c r="D87" i="59"/>
  <c r="C87" i="59" s="1"/>
  <c r="C88" i="59"/>
  <c r="E62" i="56"/>
  <c r="I62" i="56"/>
  <c r="G62" i="56"/>
  <c r="E118" i="56"/>
  <c r="G118" i="56"/>
  <c r="I118" i="56"/>
  <c r="E19" i="56"/>
  <c r="E18" i="56" s="1"/>
  <c r="E53" i="56" s="1"/>
  <c r="I19" i="56"/>
  <c r="I18" i="56" s="1"/>
  <c r="C35" i="56"/>
  <c r="I132" i="56"/>
  <c r="C200" i="56"/>
  <c r="C24" i="56"/>
  <c r="C34" i="56"/>
  <c r="C48" i="56"/>
  <c r="C67" i="56"/>
  <c r="C75" i="56"/>
  <c r="C85" i="56"/>
  <c r="F88" i="56"/>
  <c r="H88" i="56"/>
  <c r="E88" i="56"/>
  <c r="E87" i="56" s="1"/>
  <c r="I88" i="56"/>
  <c r="C101" i="56"/>
  <c r="C129" i="56"/>
  <c r="C169" i="56"/>
  <c r="C195" i="56"/>
  <c r="G182" i="56"/>
  <c r="E221" i="56"/>
  <c r="G221" i="56"/>
  <c r="E234" i="56"/>
  <c r="E233" i="56" s="1"/>
  <c r="E232" i="56" s="1"/>
  <c r="G234" i="56"/>
  <c r="G233" i="56" s="1"/>
  <c r="G232" i="56" s="1"/>
  <c r="I234" i="56"/>
  <c r="I233" i="56" s="1"/>
  <c r="I232" i="56" s="1"/>
  <c r="C262" i="56"/>
  <c r="C270" i="56"/>
  <c r="C274" i="56"/>
  <c r="I221" i="56"/>
  <c r="C230" i="56"/>
  <c r="C226" i="56"/>
  <c r="I53" i="56"/>
  <c r="C42" i="56"/>
  <c r="I87" i="56"/>
  <c r="C63" i="56"/>
  <c r="H62" i="56"/>
  <c r="C89" i="56"/>
  <c r="D88" i="56"/>
  <c r="C119" i="56"/>
  <c r="D118" i="56"/>
  <c r="C118" i="56" s="1"/>
  <c r="D19" i="56"/>
  <c r="C77" i="56"/>
  <c r="D74" i="56"/>
  <c r="D62" i="56" s="1"/>
  <c r="F74" i="56"/>
  <c r="F62" i="56" s="1"/>
  <c r="H74" i="56"/>
  <c r="C137" i="56"/>
  <c r="D132" i="56"/>
  <c r="C132" i="56" s="1"/>
  <c r="C183" i="56"/>
  <c r="D182" i="56"/>
  <c r="F182" i="56"/>
  <c r="F87" i="56" s="1"/>
  <c r="H182" i="56"/>
  <c r="C222" i="56"/>
  <c r="H233" i="56"/>
  <c r="H232" i="56" s="1"/>
  <c r="D208" i="56"/>
  <c r="C208" i="56" s="1"/>
  <c r="D221" i="56"/>
  <c r="D261" i="56"/>
  <c r="C261" i="56" s="1"/>
  <c r="C279" i="55"/>
  <c r="I278" i="55"/>
  <c r="H278" i="55"/>
  <c r="G278" i="55"/>
  <c r="F278" i="55"/>
  <c r="E278" i="55"/>
  <c r="D278" i="55"/>
  <c r="C277" i="55"/>
  <c r="I276" i="55"/>
  <c r="H276" i="55"/>
  <c r="G276" i="55"/>
  <c r="F276" i="55"/>
  <c r="E276" i="55"/>
  <c r="D276" i="55"/>
  <c r="C275" i="55"/>
  <c r="I274" i="55"/>
  <c r="H274" i="55"/>
  <c r="G274" i="55"/>
  <c r="F274" i="55"/>
  <c r="E274" i="55"/>
  <c r="D274" i="55"/>
  <c r="C273" i="55"/>
  <c r="C272" i="55"/>
  <c r="C271" i="55"/>
  <c r="C270" i="55"/>
  <c r="C269" i="55"/>
  <c r="I268" i="55"/>
  <c r="I265" i="55" s="1"/>
  <c r="H268" i="55"/>
  <c r="H265" i="55" s="1"/>
  <c r="G268" i="55"/>
  <c r="F268" i="55"/>
  <c r="F265" i="55" s="1"/>
  <c r="E268" i="55"/>
  <c r="E265" i="55" s="1"/>
  <c r="D268" i="55"/>
  <c r="C267" i="55"/>
  <c r="I266" i="55"/>
  <c r="H266" i="55"/>
  <c r="G266" i="55"/>
  <c r="F266" i="55"/>
  <c r="E266" i="55"/>
  <c r="D266" i="55"/>
  <c r="G265" i="55"/>
  <c r="C249" i="55"/>
  <c r="I248" i="55"/>
  <c r="H248" i="55"/>
  <c r="G248" i="55"/>
  <c r="F248" i="55"/>
  <c r="E248" i="55"/>
  <c r="D248" i="55"/>
  <c r="C247" i="55"/>
  <c r="C246" i="55"/>
  <c r="C245" i="55"/>
  <c r="C244" i="55"/>
  <c r="C243" i="55"/>
  <c r="C242" i="55"/>
  <c r="C241" i="55"/>
  <c r="C240" i="55"/>
  <c r="C239" i="55"/>
  <c r="C238" i="55"/>
  <c r="C237" i="55"/>
  <c r="I236" i="55"/>
  <c r="H236" i="55"/>
  <c r="H235" i="55" s="1"/>
  <c r="H234" i="55" s="1"/>
  <c r="H233" i="55" s="1"/>
  <c r="G236" i="55"/>
  <c r="F236" i="55"/>
  <c r="F235" i="55" s="1"/>
  <c r="F234" i="55" s="1"/>
  <c r="F233" i="55" s="1"/>
  <c r="E236" i="55"/>
  <c r="D236" i="55"/>
  <c r="C236" i="55" s="1"/>
  <c r="C232" i="55"/>
  <c r="I231" i="55"/>
  <c r="H231" i="55"/>
  <c r="G231" i="55"/>
  <c r="F231" i="55"/>
  <c r="E231" i="55"/>
  <c r="D231" i="55"/>
  <c r="C230" i="55"/>
  <c r="C229" i="55"/>
  <c r="C228" i="55"/>
  <c r="I227" i="55"/>
  <c r="H227" i="55"/>
  <c r="G227" i="55"/>
  <c r="F227" i="55"/>
  <c r="E227" i="55"/>
  <c r="D227" i="55"/>
  <c r="C226" i="55"/>
  <c r="C225" i="55"/>
  <c r="I224" i="55"/>
  <c r="I223" i="55" s="1"/>
  <c r="H224" i="55"/>
  <c r="G224" i="55"/>
  <c r="G223" i="55" s="1"/>
  <c r="F224" i="55"/>
  <c r="E224" i="55"/>
  <c r="E223" i="55" s="1"/>
  <c r="D224" i="55"/>
  <c r="H223" i="55"/>
  <c r="H222" i="55" s="1"/>
  <c r="I222" i="55"/>
  <c r="E222" i="55"/>
  <c r="C221" i="55"/>
  <c r="C220" i="55"/>
  <c r="C219" i="55"/>
  <c r="I218" i="55"/>
  <c r="H218" i="55"/>
  <c r="G218" i="55"/>
  <c r="G209" i="55" s="1"/>
  <c r="F218" i="55"/>
  <c r="E218" i="55"/>
  <c r="D218" i="55"/>
  <c r="C218" i="55"/>
  <c r="C212" i="55"/>
  <c r="C211" i="55"/>
  <c r="I210" i="55"/>
  <c r="H210" i="55"/>
  <c r="H209" i="55" s="1"/>
  <c r="G210" i="55"/>
  <c r="F210" i="55"/>
  <c r="F209" i="55" s="1"/>
  <c r="E210" i="55"/>
  <c r="D210" i="55"/>
  <c r="C208" i="55"/>
  <c r="I207" i="55"/>
  <c r="H207" i="55"/>
  <c r="G207" i="55"/>
  <c r="F207" i="55"/>
  <c r="E207" i="55"/>
  <c r="D207" i="55"/>
  <c r="C206" i="55"/>
  <c r="C205" i="55"/>
  <c r="C204" i="55"/>
  <c r="C203" i="55"/>
  <c r="C202" i="55"/>
  <c r="I201" i="55"/>
  <c r="H201" i="55"/>
  <c r="G201" i="55"/>
  <c r="F201" i="55"/>
  <c r="E201" i="55"/>
  <c r="D201" i="55"/>
  <c r="C201" i="55" s="1"/>
  <c r="C200" i="55"/>
  <c r="C199" i="55"/>
  <c r="C198" i="55"/>
  <c r="C197" i="55"/>
  <c r="I196" i="55"/>
  <c r="H196" i="55"/>
  <c r="G196" i="55"/>
  <c r="F196" i="55"/>
  <c r="E196" i="55"/>
  <c r="D196" i="55"/>
  <c r="C196" i="55" s="1"/>
  <c r="C195" i="55"/>
  <c r="C194" i="55"/>
  <c r="C193" i="55"/>
  <c r="C192" i="55"/>
  <c r="I191" i="55"/>
  <c r="H191" i="55"/>
  <c r="G191" i="55"/>
  <c r="F191" i="55"/>
  <c r="E191" i="55"/>
  <c r="D191" i="55"/>
  <c r="C191" i="55" s="1"/>
  <c r="C190" i="55"/>
  <c r="C189" i="55"/>
  <c r="C188" i="55"/>
  <c r="C187" i="55"/>
  <c r="C186" i="55"/>
  <c r="C185" i="55"/>
  <c r="I184" i="55"/>
  <c r="H184" i="55"/>
  <c r="G184" i="55"/>
  <c r="F184" i="55"/>
  <c r="E184" i="55"/>
  <c r="D184" i="55"/>
  <c r="C182" i="55"/>
  <c r="C181" i="55"/>
  <c r="C180" i="55"/>
  <c r="C179" i="55"/>
  <c r="C178" i="55"/>
  <c r="C177" i="55"/>
  <c r="C176" i="55"/>
  <c r="I175" i="55"/>
  <c r="H175" i="55"/>
  <c r="G175" i="55"/>
  <c r="F175" i="55"/>
  <c r="E175" i="55"/>
  <c r="D175" i="55"/>
  <c r="C174" i="55"/>
  <c r="C173" i="55"/>
  <c r="C172" i="55"/>
  <c r="I171" i="55"/>
  <c r="H171" i="55"/>
  <c r="H170" i="55" s="1"/>
  <c r="G171" i="55"/>
  <c r="F171" i="55"/>
  <c r="E171" i="55"/>
  <c r="D171" i="55"/>
  <c r="D170" i="55"/>
  <c r="C169" i="55"/>
  <c r="C168" i="55"/>
  <c r="I167" i="55"/>
  <c r="H167" i="55"/>
  <c r="G167" i="55"/>
  <c r="F167" i="55"/>
  <c r="E167" i="55"/>
  <c r="D167" i="55"/>
  <c r="C167" i="55" s="1"/>
  <c r="C166" i="55"/>
  <c r="C165" i="55"/>
  <c r="C160" i="55"/>
  <c r="C158" i="55"/>
  <c r="C157" i="55"/>
  <c r="C156" i="55"/>
  <c r="C155" i="55"/>
  <c r="C154" i="55"/>
  <c r="C153" i="55"/>
  <c r="C152" i="55"/>
  <c r="C151" i="55"/>
  <c r="C150" i="55"/>
  <c r="C149" i="55"/>
  <c r="C148" i="55"/>
  <c r="I147" i="55"/>
  <c r="H147" i="55"/>
  <c r="G147" i="55"/>
  <c r="F147" i="55"/>
  <c r="E147" i="55"/>
  <c r="C146" i="55"/>
  <c r="C145" i="55"/>
  <c r="C144" i="55"/>
  <c r="I143" i="55"/>
  <c r="H143" i="55"/>
  <c r="G143" i="55"/>
  <c r="F143" i="55"/>
  <c r="E143" i="55"/>
  <c r="D143" i="55"/>
  <c r="C142" i="55"/>
  <c r="C141" i="55"/>
  <c r="C140" i="55"/>
  <c r="C139" i="55"/>
  <c r="I138" i="55"/>
  <c r="H138" i="55"/>
  <c r="G138" i="55"/>
  <c r="F138" i="55"/>
  <c r="E138" i="55"/>
  <c r="D138" i="55"/>
  <c r="C138" i="55"/>
  <c r="C137" i="55"/>
  <c r="C136" i="55"/>
  <c r="I135" i="55"/>
  <c r="H135" i="55"/>
  <c r="G135" i="55"/>
  <c r="F135" i="55"/>
  <c r="E135" i="55"/>
  <c r="D135" i="55"/>
  <c r="C135" i="55" s="1"/>
  <c r="C134" i="55"/>
  <c r="F133" i="55"/>
  <c r="C132" i="55"/>
  <c r="C131" i="55"/>
  <c r="I130" i="55"/>
  <c r="H130" i="55"/>
  <c r="G130" i="55"/>
  <c r="F130" i="55"/>
  <c r="E130" i="55"/>
  <c r="D130" i="55"/>
  <c r="C130" i="55" s="1"/>
  <c r="C129" i="55"/>
  <c r="C128" i="55"/>
  <c r="C127" i="55"/>
  <c r="C126" i="55"/>
  <c r="I125" i="55"/>
  <c r="H125" i="55"/>
  <c r="G125" i="55"/>
  <c r="F125" i="55"/>
  <c r="E125" i="55"/>
  <c r="D125" i="55"/>
  <c r="C124" i="55"/>
  <c r="C123" i="55"/>
  <c r="C122" i="55"/>
  <c r="C121" i="55"/>
  <c r="I120" i="55"/>
  <c r="H120" i="55"/>
  <c r="H119" i="55" s="1"/>
  <c r="G120" i="55"/>
  <c r="F120" i="55"/>
  <c r="E120" i="55"/>
  <c r="D120" i="55"/>
  <c r="C120" i="55" s="1"/>
  <c r="C118" i="55"/>
  <c r="I117" i="55"/>
  <c r="H117" i="55"/>
  <c r="G117" i="55"/>
  <c r="F117" i="55"/>
  <c r="E117" i="55"/>
  <c r="D117" i="55"/>
  <c r="C117" i="55" s="1"/>
  <c r="C116" i="55"/>
  <c r="C115" i="55"/>
  <c r="C114" i="55"/>
  <c r="C113" i="55"/>
  <c r="C112" i="55"/>
  <c r="I111" i="55"/>
  <c r="H111" i="55"/>
  <c r="G111" i="55"/>
  <c r="F111" i="55"/>
  <c r="E111" i="55"/>
  <c r="D111" i="55"/>
  <c r="C110" i="55"/>
  <c r="C109" i="55"/>
  <c r="C108" i="55"/>
  <c r="C103" i="55"/>
  <c r="I102" i="55"/>
  <c r="H102" i="55"/>
  <c r="G102" i="55"/>
  <c r="F102" i="55"/>
  <c r="E102" i="55"/>
  <c r="D102" i="55"/>
  <c r="C101" i="55"/>
  <c r="C100" i="55"/>
  <c r="C99" i="55"/>
  <c r="C98" i="55"/>
  <c r="C97" i="55"/>
  <c r="I96" i="55"/>
  <c r="H96" i="55"/>
  <c r="G96" i="55"/>
  <c r="F96" i="55"/>
  <c r="E96" i="55"/>
  <c r="D96" i="55"/>
  <c r="C96" i="55" s="1"/>
  <c r="C95" i="55"/>
  <c r="C94" i="55"/>
  <c r="I93" i="55"/>
  <c r="H93" i="55"/>
  <c r="G93" i="55"/>
  <c r="F93" i="55"/>
  <c r="E93" i="55"/>
  <c r="D93" i="55"/>
  <c r="C92" i="55"/>
  <c r="C91" i="55"/>
  <c r="I90" i="55"/>
  <c r="H90" i="55"/>
  <c r="G90" i="55"/>
  <c r="F90" i="55"/>
  <c r="F89" i="55" s="1"/>
  <c r="E90" i="55"/>
  <c r="D90" i="55"/>
  <c r="C90" i="55" s="1"/>
  <c r="C87" i="55"/>
  <c r="I86" i="55"/>
  <c r="H86" i="55"/>
  <c r="G86" i="55"/>
  <c r="F86" i="55"/>
  <c r="E86" i="55"/>
  <c r="D86" i="55"/>
  <c r="I85" i="55"/>
  <c r="H85" i="55"/>
  <c r="G85" i="55"/>
  <c r="F85" i="55"/>
  <c r="E85" i="55"/>
  <c r="D85" i="55"/>
  <c r="C84" i="55"/>
  <c r="I83" i="55"/>
  <c r="H83" i="55"/>
  <c r="G83" i="55"/>
  <c r="F83" i="55"/>
  <c r="E83" i="55"/>
  <c r="D83" i="55"/>
  <c r="C82" i="55"/>
  <c r="I81" i="55"/>
  <c r="H81" i="55"/>
  <c r="G81" i="55"/>
  <c r="F81" i="55"/>
  <c r="E81" i="55"/>
  <c r="D81" i="55"/>
  <c r="C80" i="55"/>
  <c r="C79" i="55"/>
  <c r="I78" i="55"/>
  <c r="H78" i="55"/>
  <c r="G78" i="55"/>
  <c r="F78" i="55"/>
  <c r="E78" i="55"/>
  <c r="D78" i="55"/>
  <c r="C78" i="55" s="1"/>
  <c r="C77" i="55"/>
  <c r="I76" i="55"/>
  <c r="H76" i="55"/>
  <c r="G76" i="55"/>
  <c r="F76" i="55"/>
  <c r="F75" i="55" s="1"/>
  <c r="F63" i="55" s="1"/>
  <c r="E76" i="55"/>
  <c r="D76" i="55"/>
  <c r="C76" i="55" s="1"/>
  <c r="H75" i="55"/>
  <c r="D75" i="55"/>
  <c r="C74" i="55"/>
  <c r="C73" i="55"/>
  <c r="I72" i="55"/>
  <c r="H72" i="55"/>
  <c r="G72" i="55"/>
  <c r="F72" i="55"/>
  <c r="E72" i="55"/>
  <c r="D72" i="55"/>
  <c r="C72" i="55" s="1"/>
  <c r="I71" i="55"/>
  <c r="H71" i="55"/>
  <c r="G71" i="55"/>
  <c r="F71" i="55"/>
  <c r="E71" i="55"/>
  <c r="D71" i="55"/>
  <c r="C70" i="55"/>
  <c r="C69" i="55"/>
  <c r="I68" i="55"/>
  <c r="H68" i="55"/>
  <c r="G68" i="55"/>
  <c r="F68" i="55"/>
  <c r="E68" i="55"/>
  <c r="D68" i="55"/>
  <c r="C67" i="55"/>
  <c r="C66" i="55"/>
  <c r="I65" i="55"/>
  <c r="H65" i="55"/>
  <c r="G65" i="55"/>
  <c r="F65" i="55"/>
  <c r="E65" i="55"/>
  <c r="D65" i="55"/>
  <c r="I64" i="55"/>
  <c r="H64" i="55"/>
  <c r="G64" i="55"/>
  <c r="F64" i="55"/>
  <c r="E64" i="55"/>
  <c r="D64" i="55"/>
  <c r="C53" i="55"/>
  <c r="I52" i="55"/>
  <c r="H52" i="55"/>
  <c r="G52" i="55"/>
  <c r="F52" i="55"/>
  <c r="E52" i="55"/>
  <c r="D52" i="55"/>
  <c r="C51" i="55"/>
  <c r="C50" i="55"/>
  <c r="I49" i="55"/>
  <c r="H49" i="55"/>
  <c r="G49" i="55"/>
  <c r="F49" i="55"/>
  <c r="E49" i="55"/>
  <c r="D49" i="55"/>
  <c r="C49" i="55"/>
  <c r="I48" i="55"/>
  <c r="H48" i="55"/>
  <c r="G48" i="55"/>
  <c r="F48" i="55"/>
  <c r="E48" i="55"/>
  <c r="D48" i="55"/>
  <c r="C48" i="55" s="1"/>
  <c r="C47" i="55"/>
  <c r="I46" i="55"/>
  <c r="I43" i="55" s="1"/>
  <c r="H46" i="55"/>
  <c r="G46" i="55"/>
  <c r="G43" i="55" s="1"/>
  <c r="F46" i="55"/>
  <c r="E46" i="55"/>
  <c r="E43" i="55" s="1"/>
  <c r="D46" i="55"/>
  <c r="C45" i="55"/>
  <c r="I44" i="55"/>
  <c r="H44" i="55"/>
  <c r="H43" i="55" s="1"/>
  <c r="G44" i="55"/>
  <c r="F44" i="55"/>
  <c r="F43" i="55" s="1"/>
  <c r="E44" i="55"/>
  <c r="D44" i="55"/>
  <c r="C44" i="55" s="1"/>
  <c r="C42" i="55"/>
  <c r="I41" i="55"/>
  <c r="H41" i="55"/>
  <c r="G41" i="55"/>
  <c r="F41" i="55"/>
  <c r="E41" i="55"/>
  <c r="D41" i="55"/>
  <c r="C41" i="55" s="1"/>
  <c r="I40" i="55"/>
  <c r="H40" i="55"/>
  <c r="G40" i="55"/>
  <c r="F40" i="55"/>
  <c r="E40" i="55"/>
  <c r="D40" i="55"/>
  <c r="C39" i="55"/>
  <c r="C38" i="55"/>
  <c r="C37" i="55"/>
  <c r="I36" i="55"/>
  <c r="H36" i="55"/>
  <c r="G36" i="55"/>
  <c r="F36" i="55"/>
  <c r="E36" i="55"/>
  <c r="D36" i="55"/>
  <c r="I35" i="55"/>
  <c r="H35" i="55"/>
  <c r="G35" i="55"/>
  <c r="F35" i="55"/>
  <c r="E35" i="55"/>
  <c r="D35" i="55"/>
  <c r="C34" i="55"/>
  <c r="I33" i="55"/>
  <c r="H33" i="55"/>
  <c r="G33" i="55"/>
  <c r="F33" i="55"/>
  <c r="E33" i="55"/>
  <c r="D33" i="55"/>
  <c r="C33" i="55" s="1"/>
  <c r="I32" i="55"/>
  <c r="H32" i="55"/>
  <c r="G32" i="55"/>
  <c r="F32" i="55"/>
  <c r="E32" i="55"/>
  <c r="D32" i="55"/>
  <c r="C31" i="55"/>
  <c r="C30" i="55"/>
  <c r="C29" i="55"/>
  <c r="C28" i="55"/>
  <c r="C27" i="55"/>
  <c r="C26" i="55"/>
  <c r="I25" i="55"/>
  <c r="H25" i="55"/>
  <c r="G25" i="55"/>
  <c r="F25" i="55"/>
  <c r="E25" i="55"/>
  <c r="D25" i="55"/>
  <c r="C25" i="55" s="1"/>
  <c r="I24" i="55"/>
  <c r="H24" i="55"/>
  <c r="G24" i="55"/>
  <c r="F24" i="55"/>
  <c r="E24" i="55"/>
  <c r="D24" i="55"/>
  <c r="C23" i="55"/>
  <c r="C22" i="55"/>
  <c r="I21" i="55"/>
  <c r="I20" i="55" s="1"/>
  <c r="H21" i="55"/>
  <c r="G21" i="55"/>
  <c r="G20" i="55" s="1"/>
  <c r="F21" i="55"/>
  <c r="F20" i="55" s="1"/>
  <c r="F19" i="55" s="1"/>
  <c r="F54" i="55" s="1"/>
  <c r="E21" i="55"/>
  <c r="E20" i="55" s="1"/>
  <c r="D21" i="55"/>
  <c r="C21" i="55" s="1"/>
  <c r="H20" i="55"/>
  <c r="D20" i="55"/>
  <c r="E279" i="59" l="1"/>
  <c r="C233" i="58"/>
  <c r="D61" i="58"/>
  <c r="C61" i="58" s="1"/>
  <c r="D279" i="58"/>
  <c r="C279" i="58" s="1"/>
  <c r="C18" i="59"/>
  <c r="D53" i="59"/>
  <c r="C53" i="59" s="1"/>
  <c r="C232" i="59"/>
  <c r="H60" i="59"/>
  <c r="D61" i="59"/>
  <c r="C62" i="59"/>
  <c r="C221" i="56"/>
  <c r="H87" i="56"/>
  <c r="G87" i="56"/>
  <c r="G61" i="56" s="1"/>
  <c r="G276" i="56" s="1"/>
  <c r="E61" i="56"/>
  <c r="F61" i="56"/>
  <c r="F276" i="56" s="1"/>
  <c r="C234" i="56"/>
  <c r="I61" i="56"/>
  <c r="I60" i="56" s="1"/>
  <c r="F60" i="56"/>
  <c r="E276" i="56"/>
  <c r="E60" i="56"/>
  <c r="H61" i="56"/>
  <c r="H276" i="56" s="1"/>
  <c r="C62" i="56"/>
  <c r="D233" i="56"/>
  <c r="C182" i="56"/>
  <c r="C74" i="56"/>
  <c r="I276" i="56"/>
  <c r="C19" i="56"/>
  <c r="D18" i="56"/>
  <c r="D87" i="56"/>
  <c r="C87" i="56" s="1"/>
  <c r="C88" i="56"/>
  <c r="G60" i="56"/>
  <c r="E133" i="55"/>
  <c r="G133" i="55"/>
  <c r="C147" i="55"/>
  <c r="E19" i="55"/>
  <c r="G19" i="55"/>
  <c r="G54" i="55" s="1"/>
  <c r="I19" i="55"/>
  <c r="C64" i="55"/>
  <c r="C68" i="55"/>
  <c r="C71" i="55"/>
  <c r="C83" i="55"/>
  <c r="E170" i="55"/>
  <c r="G170" i="55"/>
  <c r="I170" i="55"/>
  <c r="C175" i="55"/>
  <c r="F170" i="55"/>
  <c r="I183" i="55"/>
  <c r="C207" i="55"/>
  <c r="C224" i="55"/>
  <c r="G222" i="55"/>
  <c r="D235" i="55"/>
  <c r="E54" i="55"/>
  <c r="I54" i="55"/>
  <c r="C170" i="55"/>
  <c r="H19" i="55"/>
  <c r="H54" i="55" s="1"/>
  <c r="C24" i="55"/>
  <c r="C35" i="55"/>
  <c r="C36" i="55"/>
  <c r="C52" i="55"/>
  <c r="C86" i="55"/>
  <c r="E89" i="55"/>
  <c r="G89" i="55"/>
  <c r="I89" i="55"/>
  <c r="C102" i="55"/>
  <c r="C111" i="55"/>
  <c r="D119" i="55"/>
  <c r="C143" i="55"/>
  <c r="C171" i="55"/>
  <c r="E183" i="55"/>
  <c r="D223" i="55"/>
  <c r="C231" i="55"/>
  <c r="E235" i="55"/>
  <c r="G235" i="55"/>
  <c r="G234" i="55" s="1"/>
  <c r="G233" i="55" s="1"/>
  <c r="I235" i="55"/>
  <c r="C248" i="55"/>
  <c r="C266" i="55"/>
  <c r="E234" i="55"/>
  <c r="E233" i="55" s="1"/>
  <c r="I234" i="55"/>
  <c r="I233" i="55" s="1"/>
  <c r="C274" i="55"/>
  <c r="C278" i="55"/>
  <c r="C32" i="55"/>
  <c r="C40" i="55"/>
  <c r="C46" i="55"/>
  <c r="H63" i="55"/>
  <c r="H89" i="55"/>
  <c r="I133" i="55"/>
  <c r="E209" i="55"/>
  <c r="I209" i="55"/>
  <c r="C227" i="55"/>
  <c r="F223" i="55"/>
  <c r="F222" i="55" s="1"/>
  <c r="C276" i="55"/>
  <c r="C65" i="55"/>
  <c r="C81" i="55"/>
  <c r="C85" i="55"/>
  <c r="C93" i="55"/>
  <c r="C125" i="55"/>
  <c r="F119" i="55"/>
  <c r="H133" i="55"/>
  <c r="G183" i="55"/>
  <c r="C20" i="55"/>
  <c r="E75" i="55"/>
  <c r="E63" i="55" s="1"/>
  <c r="G75" i="55"/>
  <c r="G63" i="55" s="1"/>
  <c r="I75" i="55"/>
  <c r="I63" i="55" s="1"/>
  <c r="C210" i="55"/>
  <c r="D209" i="55"/>
  <c r="C223" i="55"/>
  <c r="D222" i="55"/>
  <c r="C222" i="55" s="1"/>
  <c r="D19" i="55"/>
  <c r="D43" i="55"/>
  <c r="C43" i="55" s="1"/>
  <c r="D63" i="55"/>
  <c r="D89" i="55"/>
  <c r="E119" i="55"/>
  <c r="E88" i="55" s="1"/>
  <c r="G119" i="55"/>
  <c r="I119" i="55"/>
  <c r="I88" i="55" s="1"/>
  <c r="D133" i="55"/>
  <c r="C184" i="55"/>
  <c r="D183" i="55"/>
  <c r="F183" i="55"/>
  <c r="H183" i="55"/>
  <c r="C235" i="55"/>
  <c r="C268" i="55"/>
  <c r="D265" i="55"/>
  <c r="C265" i="55" s="1"/>
  <c r="D279" i="59" l="1"/>
  <c r="C279" i="59" s="1"/>
  <c r="C61" i="59"/>
  <c r="D60" i="59"/>
  <c r="C60" i="59" s="1"/>
  <c r="D53" i="56"/>
  <c r="C53" i="56" s="1"/>
  <c r="C18" i="56"/>
  <c r="C233" i="56"/>
  <c r="D232" i="56"/>
  <c r="D61" i="56"/>
  <c r="H60" i="56"/>
  <c r="C133" i="55"/>
  <c r="H88" i="55"/>
  <c r="H62" i="55" s="1"/>
  <c r="G88" i="55"/>
  <c r="G62" i="55" s="1"/>
  <c r="F88" i="55"/>
  <c r="F62" i="55" s="1"/>
  <c r="F61" i="55" s="1"/>
  <c r="C75" i="55"/>
  <c r="C209" i="55"/>
  <c r="H280" i="55"/>
  <c r="H61" i="55"/>
  <c r="F280" i="55"/>
  <c r="I62" i="55"/>
  <c r="E62" i="55"/>
  <c r="D234" i="55"/>
  <c r="C183" i="55"/>
  <c r="C89" i="55"/>
  <c r="D88" i="55"/>
  <c r="C63" i="55"/>
  <c r="D62" i="55"/>
  <c r="D54" i="55"/>
  <c r="C54" i="55" s="1"/>
  <c r="C19" i="55"/>
  <c r="C119" i="55"/>
  <c r="C232" i="56" l="1"/>
  <c r="D60" i="56"/>
  <c r="C60" i="56" s="1"/>
  <c r="C61" i="56"/>
  <c r="D276" i="56"/>
  <c r="C276" i="56" s="1"/>
  <c r="G61" i="55"/>
  <c r="G280" i="55"/>
  <c r="C88" i="55"/>
  <c r="C62" i="55"/>
  <c r="E280" i="55"/>
  <c r="E61" i="55"/>
  <c r="C234" i="55"/>
  <c r="D233" i="55"/>
  <c r="I280" i="55"/>
  <c r="I61" i="55"/>
  <c r="C233" i="55" l="1"/>
  <c r="D61" i="55"/>
  <c r="C61" i="55" s="1"/>
  <c r="D280" i="55"/>
  <c r="C280" i="55" s="1"/>
  <c r="D120" i="54" l="1"/>
  <c r="E226" i="54"/>
  <c r="F226" i="54"/>
  <c r="G226" i="54"/>
  <c r="H226" i="54"/>
  <c r="I226" i="54"/>
  <c r="D226" i="54"/>
  <c r="C229" i="54"/>
  <c r="C228" i="54"/>
  <c r="C227" i="54"/>
  <c r="E49" i="54"/>
  <c r="F49" i="54"/>
  <c r="G49" i="54"/>
  <c r="H49" i="54"/>
  <c r="I49" i="54"/>
  <c r="D49" i="54"/>
  <c r="D36" i="54"/>
  <c r="D35" i="54"/>
  <c r="C50" i="54"/>
  <c r="E36" i="54"/>
  <c r="F36" i="54"/>
  <c r="G36" i="54"/>
  <c r="H36" i="54"/>
  <c r="I36" i="54"/>
  <c r="C39" i="54"/>
  <c r="C171" i="54" l="1"/>
  <c r="E170" i="54"/>
  <c r="F170" i="54"/>
  <c r="G170" i="54"/>
  <c r="H170" i="54"/>
  <c r="I170" i="54"/>
  <c r="D170" i="54"/>
  <c r="C136" i="54" l="1"/>
  <c r="I135" i="54"/>
  <c r="H135" i="54"/>
  <c r="G135" i="54"/>
  <c r="F135" i="54"/>
  <c r="E135" i="54"/>
  <c r="D135" i="54"/>
  <c r="C135" i="54" l="1"/>
  <c r="D78" i="54" l="1"/>
  <c r="E223" i="54" l="1"/>
  <c r="E222" i="54" s="1"/>
  <c r="F223" i="54"/>
  <c r="F222" i="54" s="1"/>
  <c r="G223" i="54"/>
  <c r="G222" i="54" s="1"/>
  <c r="H223" i="54"/>
  <c r="H222" i="54" s="1"/>
  <c r="I223" i="54"/>
  <c r="I222" i="54" s="1"/>
  <c r="D223" i="54"/>
  <c r="E183" i="54"/>
  <c r="F183" i="54"/>
  <c r="G183" i="54"/>
  <c r="H183" i="54"/>
  <c r="I183" i="54"/>
  <c r="D183" i="54"/>
  <c r="D85" i="54"/>
  <c r="E86" i="54"/>
  <c r="F86" i="54"/>
  <c r="G86" i="54"/>
  <c r="H86" i="54"/>
  <c r="I86" i="54"/>
  <c r="D86" i="54"/>
  <c r="E72" i="54"/>
  <c r="F72" i="54"/>
  <c r="G72" i="54"/>
  <c r="H72" i="54"/>
  <c r="I72" i="54"/>
  <c r="D72" i="54"/>
  <c r="E41" i="54"/>
  <c r="F41" i="54"/>
  <c r="G41" i="54"/>
  <c r="H41" i="54"/>
  <c r="I41" i="54"/>
  <c r="D41" i="54"/>
  <c r="E33" i="54"/>
  <c r="F33" i="54"/>
  <c r="G33" i="54"/>
  <c r="H33" i="54"/>
  <c r="I33" i="54"/>
  <c r="D33" i="54"/>
  <c r="D235" i="54"/>
  <c r="E247" i="54"/>
  <c r="F247" i="54"/>
  <c r="G247" i="54"/>
  <c r="H247" i="54"/>
  <c r="I247" i="54"/>
  <c r="D247" i="54"/>
  <c r="D234" i="54" s="1"/>
  <c r="I235" i="54"/>
  <c r="I234" i="54" s="1"/>
  <c r="D81" i="54"/>
  <c r="D270" i="54"/>
  <c r="E270" i="54"/>
  <c r="F270" i="54"/>
  <c r="G270" i="54"/>
  <c r="H270" i="54"/>
  <c r="I270" i="54"/>
  <c r="D264" i="54"/>
  <c r="D261" i="54" s="1"/>
  <c r="E262" i="54"/>
  <c r="F262" i="54"/>
  <c r="G262" i="54"/>
  <c r="H262" i="54"/>
  <c r="I262" i="54"/>
  <c r="D262" i="54"/>
  <c r="D222" i="54"/>
  <c r="C220" i="54"/>
  <c r="C219" i="54"/>
  <c r="C218" i="54"/>
  <c r="D206" i="54"/>
  <c r="D200" i="54"/>
  <c r="D195" i="54"/>
  <c r="D190" i="54"/>
  <c r="D272" i="54"/>
  <c r="E21" i="54"/>
  <c r="F21" i="54"/>
  <c r="G21" i="54"/>
  <c r="H21" i="54"/>
  <c r="I21" i="54"/>
  <c r="D21" i="54"/>
  <c r="C269" i="54"/>
  <c r="C164" i="54"/>
  <c r="D147" i="54"/>
  <c r="D143" i="54"/>
  <c r="D130" i="54"/>
  <c r="D125" i="54"/>
  <c r="D117" i="54"/>
  <c r="D111" i="54"/>
  <c r="D102" i="54"/>
  <c r="D96" i="54"/>
  <c r="D93" i="54"/>
  <c r="F90" i="54"/>
  <c r="E90" i="54"/>
  <c r="G90" i="54"/>
  <c r="H90" i="54"/>
  <c r="I90" i="54"/>
  <c r="D90" i="54"/>
  <c r="C84" i="54"/>
  <c r="E81" i="54"/>
  <c r="F81" i="54"/>
  <c r="G81" i="54"/>
  <c r="H81" i="54"/>
  <c r="I81" i="54"/>
  <c r="E78" i="54"/>
  <c r="F78" i="54"/>
  <c r="G78" i="54"/>
  <c r="H78" i="54"/>
  <c r="I78" i="54"/>
  <c r="E76" i="54"/>
  <c r="F76" i="54"/>
  <c r="G76" i="54"/>
  <c r="H76" i="54"/>
  <c r="I76" i="54"/>
  <c r="D76" i="54"/>
  <c r="D71" i="54"/>
  <c r="I120" i="54"/>
  <c r="E120" i="54"/>
  <c r="F120" i="54"/>
  <c r="G120" i="54"/>
  <c r="H120" i="54"/>
  <c r="E264" i="54"/>
  <c r="F264" i="54"/>
  <c r="F261" i="54" s="1"/>
  <c r="G264" i="54"/>
  <c r="G261" i="54" s="1"/>
  <c r="H264" i="54"/>
  <c r="H261" i="54" s="1"/>
  <c r="I264" i="54"/>
  <c r="I261" i="54" s="1"/>
  <c r="C132" i="54"/>
  <c r="D209" i="54"/>
  <c r="C155" i="54"/>
  <c r="I147" i="54"/>
  <c r="I143" i="54"/>
  <c r="I138" i="54"/>
  <c r="E111" i="54"/>
  <c r="F111" i="54"/>
  <c r="G111" i="54"/>
  <c r="H111" i="54"/>
  <c r="I111" i="54"/>
  <c r="I102" i="54"/>
  <c r="I96" i="54"/>
  <c r="I174" i="54"/>
  <c r="G200" i="54"/>
  <c r="C271" i="54"/>
  <c r="E117" i="54"/>
  <c r="F117" i="54"/>
  <c r="G117" i="54"/>
  <c r="H117" i="54"/>
  <c r="G96" i="54"/>
  <c r="I200" i="54"/>
  <c r="I166" i="54"/>
  <c r="C66" i="54"/>
  <c r="E235" i="54"/>
  <c r="F235" i="54"/>
  <c r="G235" i="54"/>
  <c r="H235" i="54"/>
  <c r="E200" i="54"/>
  <c r="F200" i="54"/>
  <c r="H200" i="54"/>
  <c r="C148" i="54"/>
  <c r="E147" i="54"/>
  <c r="F147" i="54"/>
  <c r="G147" i="54"/>
  <c r="H147" i="54"/>
  <c r="E195" i="54"/>
  <c r="F195" i="54"/>
  <c r="G195" i="54"/>
  <c r="H195" i="54"/>
  <c r="I195" i="54"/>
  <c r="E190" i="54"/>
  <c r="F190" i="54"/>
  <c r="G190" i="54"/>
  <c r="H190" i="54"/>
  <c r="I190" i="54"/>
  <c r="D174" i="54"/>
  <c r="E174" i="54"/>
  <c r="F174" i="54"/>
  <c r="G174" i="54"/>
  <c r="H174" i="54"/>
  <c r="E143" i="54"/>
  <c r="F143" i="54"/>
  <c r="G143" i="54"/>
  <c r="H143" i="54"/>
  <c r="D138" i="54"/>
  <c r="E138" i="54"/>
  <c r="F138" i="54"/>
  <c r="G138" i="54"/>
  <c r="H138" i="54"/>
  <c r="I117" i="54"/>
  <c r="E102" i="54"/>
  <c r="F102" i="54"/>
  <c r="G102" i="54"/>
  <c r="H102" i="54"/>
  <c r="E96" i="54"/>
  <c r="F96" i="54"/>
  <c r="H96" i="54"/>
  <c r="E93" i="54"/>
  <c r="F93" i="54"/>
  <c r="G93" i="54"/>
  <c r="H93" i="54"/>
  <c r="I93" i="54"/>
  <c r="D65" i="54"/>
  <c r="E65" i="54"/>
  <c r="F65" i="54"/>
  <c r="G65" i="54"/>
  <c r="H65" i="54"/>
  <c r="I65" i="54"/>
  <c r="D25" i="54"/>
  <c r="E25" i="54"/>
  <c r="F25" i="54"/>
  <c r="G25" i="54"/>
  <c r="H25" i="54"/>
  <c r="I25" i="54"/>
  <c r="I233" i="54" l="1"/>
  <c r="I133" i="54"/>
  <c r="G133" i="54"/>
  <c r="E133" i="54"/>
  <c r="H133" i="54"/>
  <c r="F133" i="54"/>
  <c r="D133" i="54"/>
  <c r="C78" i="54"/>
  <c r="I89" i="54"/>
  <c r="G89" i="54"/>
  <c r="H182" i="54"/>
  <c r="G182" i="54"/>
  <c r="E182" i="54"/>
  <c r="G234" i="54"/>
  <c r="E234" i="54"/>
  <c r="D182" i="54"/>
  <c r="F182" i="54"/>
  <c r="I182" i="54"/>
  <c r="H234" i="54"/>
  <c r="H233" i="54" s="1"/>
  <c r="F234" i="54"/>
  <c r="F233" i="54" s="1"/>
  <c r="D89" i="54"/>
  <c r="D233" i="54"/>
  <c r="D232" i="54" s="1"/>
  <c r="C86" i="54"/>
  <c r="C49" i="54"/>
  <c r="C33" i="54"/>
  <c r="C41" i="54"/>
  <c r="H89" i="54"/>
  <c r="D169" i="54"/>
  <c r="C76" i="54"/>
  <c r="H75" i="54"/>
  <c r="F75" i="54"/>
  <c r="I75" i="54"/>
  <c r="G75" i="54"/>
  <c r="E75" i="54"/>
  <c r="C262" i="54"/>
  <c r="C247" i="54"/>
  <c r="C270" i="54"/>
  <c r="D75" i="54"/>
  <c r="I169" i="54"/>
  <c r="G169" i="54"/>
  <c r="E169" i="54"/>
  <c r="C81" i="54"/>
  <c r="C235" i="54"/>
  <c r="C200" i="54"/>
  <c r="C223" i="54"/>
  <c r="C222" i="54"/>
  <c r="C25" i="54"/>
  <c r="C36" i="54"/>
  <c r="C65" i="54"/>
  <c r="C117" i="54"/>
  <c r="C174" i="54"/>
  <c r="C195" i="54"/>
  <c r="C120" i="54"/>
  <c r="C183" i="54"/>
  <c r="C190" i="54"/>
  <c r="C138" i="54"/>
  <c r="C264" i="54"/>
  <c r="D119" i="54"/>
  <c r="C147" i="54"/>
  <c r="C96" i="54"/>
  <c r="C102" i="54"/>
  <c r="C93" i="54"/>
  <c r="C143" i="54"/>
  <c r="C111" i="54"/>
  <c r="C90" i="54"/>
  <c r="E89" i="54"/>
  <c r="F89" i="54"/>
  <c r="H169" i="54"/>
  <c r="F169" i="54"/>
  <c r="C170" i="54"/>
  <c r="E261" i="54"/>
  <c r="C261" i="54" s="1"/>
  <c r="C275" i="54"/>
  <c r="I274" i="54"/>
  <c r="H274" i="54"/>
  <c r="G274" i="54"/>
  <c r="F274" i="54"/>
  <c r="E274" i="54"/>
  <c r="D274" i="54"/>
  <c r="C273" i="54"/>
  <c r="I272" i="54"/>
  <c r="H272" i="54"/>
  <c r="G272" i="54"/>
  <c r="F272" i="54"/>
  <c r="E272" i="54"/>
  <c r="C268" i="54"/>
  <c r="C267" i="54"/>
  <c r="C266" i="54"/>
  <c r="C265" i="54"/>
  <c r="C263" i="54"/>
  <c r="C248" i="54"/>
  <c r="C246" i="54"/>
  <c r="C245" i="54"/>
  <c r="C244" i="54"/>
  <c r="C243" i="54"/>
  <c r="C242" i="54"/>
  <c r="C241" i="54"/>
  <c r="C240" i="54"/>
  <c r="C239" i="54"/>
  <c r="C238" i="54"/>
  <c r="C237" i="54"/>
  <c r="C236" i="54"/>
  <c r="G233" i="54"/>
  <c r="C231" i="54"/>
  <c r="I230" i="54"/>
  <c r="H230" i="54"/>
  <c r="G230" i="54"/>
  <c r="F230" i="54"/>
  <c r="E230" i="54"/>
  <c r="D230" i="54"/>
  <c r="D221" i="54" s="1"/>
  <c r="C226" i="54"/>
  <c r="C225" i="54"/>
  <c r="C224" i="54"/>
  <c r="I217" i="54"/>
  <c r="H217" i="54"/>
  <c r="G217" i="54"/>
  <c r="F217" i="54"/>
  <c r="E217" i="54"/>
  <c r="D217" i="54"/>
  <c r="C210" i="54"/>
  <c r="C211" i="54"/>
  <c r="I209" i="54"/>
  <c r="I208" i="54" s="1"/>
  <c r="H209" i="54"/>
  <c r="H208" i="54" s="1"/>
  <c r="G209" i="54"/>
  <c r="G208" i="54" s="1"/>
  <c r="F209" i="54"/>
  <c r="F208" i="54" s="1"/>
  <c r="E209" i="54"/>
  <c r="E208" i="54" s="1"/>
  <c r="C207" i="54"/>
  <c r="I206" i="54"/>
  <c r="H206" i="54"/>
  <c r="G206" i="54"/>
  <c r="F206" i="54"/>
  <c r="E206" i="54"/>
  <c r="C205" i="54"/>
  <c r="C204" i="54"/>
  <c r="C203" i="54"/>
  <c r="C202" i="54"/>
  <c r="C201" i="54"/>
  <c r="C199" i="54"/>
  <c r="C198" i="54"/>
  <c r="C197" i="54"/>
  <c r="C196" i="54"/>
  <c r="C194" i="54"/>
  <c r="C193" i="54"/>
  <c r="C192" i="54"/>
  <c r="C191" i="54"/>
  <c r="C189" i="54"/>
  <c r="C188" i="54"/>
  <c r="C187" i="54"/>
  <c r="C186" i="54"/>
  <c r="C185" i="54"/>
  <c r="C184" i="54"/>
  <c r="C181" i="54"/>
  <c r="C180" i="54"/>
  <c r="C179" i="54"/>
  <c r="C178" i="54"/>
  <c r="C177" i="54"/>
  <c r="C176" i="54"/>
  <c r="C175" i="54"/>
  <c r="C173" i="54"/>
  <c r="C172" i="54"/>
  <c r="C168" i="54"/>
  <c r="C167" i="54"/>
  <c r="H166" i="54"/>
  <c r="G166" i="54"/>
  <c r="F166" i="54"/>
  <c r="E166" i="54"/>
  <c r="D166" i="54"/>
  <c r="C165" i="54"/>
  <c r="C159" i="54"/>
  <c r="C158" i="54"/>
  <c r="C157" i="54"/>
  <c r="C156" i="54"/>
  <c r="C154" i="54"/>
  <c r="C153" i="54"/>
  <c r="C152" i="54"/>
  <c r="C151" i="54"/>
  <c r="C150" i="54"/>
  <c r="C149" i="54"/>
  <c r="C146" i="54"/>
  <c r="C145" i="54"/>
  <c r="C144" i="54"/>
  <c r="C142" i="54"/>
  <c r="C141" i="54"/>
  <c r="C140" i="54"/>
  <c r="C139" i="54"/>
  <c r="C134" i="54"/>
  <c r="C137" i="54"/>
  <c r="C131" i="54"/>
  <c r="I130" i="54"/>
  <c r="H130" i="54"/>
  <c r="G130" i="54"/>
  <c r="F130" i="54"/>
  <c r="E130" i="54"/>
  <c r="C129" i="54"/>
  <c r="C128" i="54"/>
  <c r="C127" i="54"/>
  <c r="C126" i="54"/>
  <c r="I125" i="54"/>
  <c r="H125" i="54"/>
  <c r="G125" i="54"/>
  <c r="F125" i="54"/>
  <c r="E125" i="54"/>
  <c r="C124" i="54"/>
  <c r="C123" i="54"/>
  <c r="C122" i="54"/>
  <c r="C121" i="54"/>
  <c r="C118" i="54"/>
  <c r="C116" i="54"/>
  <c r="C115" i="54"/>
  <c r="C114" i="54"/>
  <c r="C113" i="54"/>
  <c r="C112" i="54"/>
  <c r="C110" i="54"/>
  <c r="C109" i="54"/>
  <c r="C108" i="54"/>
  <c r="C103" i="54"/>
  <c r="C101" i="54"/>
  <c r="C100" i="54"/>
  <c r="C99" i="54"/>
  <c r="C98" i="54"/>
  <c r="C97" i="54"/>
  <c r="C95" i="54"/>
  <c r="C94" i="54"/>
  <c r="C92" i="54"/>
  <c r="C91" i="54"/>
  <c r="C87" i="54"/>
  <c r="I85" i="54"/>
  <c r="H85" i="54"/>
  <c r="G85" i="54"/>
  <c r="F85" i="54"/>
  <c r="E85" i="54"/>
  <c r="I83" i="54"/>
  <c r="H83" i="54"/>
  <c r="G83" i="54"/>
  <c r="F83" i="54"/>
  <c r="E83" i="54"/>
  <c r="D83" i="54"/>
  <c r="C82" i="54"/>
  <c r="C80" i="54"/>
  <c r="C79" i="54"/>
  <c r="C77" i="54"/>
  <c r="C74" i="54"/>
  <c r="C73" i="54"/>
  <c r="I71" i="54"/>
  <c r="H71" i="54"/>
  <c r="G71" i="54"/>
  <c r="F71" i="54"/>
  <c r="E71" i="54"/>
  <c r="C70" i="54"/>
  <c r="C69" i="54"/>
  <c r="I68" i="54"/>
  <c r="H68" i="54"/>
  <c r="G68" i="54"/>
  <c r="F68" i="54"/>
  <c r="E68" i="54"/>
  <c r="D68" i="54"/>
  <c r="C67" i="54"/>
  <c r="I64" i="54"/>
  <c r="H64" i="54"/>
  <c r="G64" i="54"/>
  <c r="F64" i="54"/>
  <c r="E64" i="54"/>
  <c r="D64" i="54"/>
  <c r="C53" i="54"/>
  <c r="I52" i="54"/>
  <c r="H52" i="54"/>
  <c r="G52" i="54"/>
  <c r="F52" i="54"/>
  <c r="E52" i="54"/>
  <c r="D52" i="54"/>
  <c r="C51" i="54"/>
  <c r="I48" i="54"/>
  <c r="H48" i="54"/>
  <c r="G48" i="54"/>
  <c r="F48" i="54"/>
  <c r="E48" i="54"/>
  <c r="D48" i="54"/>
  <c r="C47" i="54"/>
  <c r="I46" i="54"/>
  <c r="H46" i="54"/>
  <c r="G46" i="54"/>
  <c r="F46" i="54"/>
  <c r="E46" i="54"/>
  <c r="D46" i="54"/>
  <c r="C45" i="54"/>
  <c r="I44" i="54"/>
  <c r="H44" i="54"/>
  <c r="G44" i="54"/>
  <c r="F44" i="54"/>
  <c r="E44" i="54"/>
  <c r="D44" i="54"/>
  <c r="C42" i="54"/>
  <c r="I40" i="54"/>
  <c r="H40" i="54"/>
  <c r="G40" i="54"/>
  <c r="F40" i="54"/>
  <c r="E40" i="54"/>
  <c r="D40" i="54"/>
  <c r="C38" i="54"/>
  <c r="C37" i="54"/>
  <c r="I35" i="54"/>
  <c r="H35" i="54"/>
  <c r="G35" i="54"/>
  <c r="F35" i="54"/>
  <c r="E35" i="54"/>
  <c r="C34" i="54"/>
  <c r="I32" i="54"/>
  <c r="H32" i="54"/>
  <c r="G32" i="54"/>
  <c r="F32" i="54"/>
  <c r="E32" i="54"/>
  <c r="D32" i="54"/>
  <c r="C31" i="54"/>
  <c r="C30" i="54"/>
  <c r="C29" i="54"/>
  <c r="C28" i="54"/>
  <c r="C27" i="54"/>
  <c r="C26" i="54"/>
  <c r="I24" i="54"/>
  <c r="I20" i="54" s="1"/>
  <c r="I19" i="54" s="1"/>
  <c r="H24" i="54"/>
  <c r="H20" i="54" s="1"/>
  <c r="H19" i="54" s="1"/>
  <c r="G24" i="54"/>
  <c r="G20" i="54" s="1"/>
  <c r="G19" i="54" s="1"/>
  <c r="F24" i="54"/>
  <c r="F20" i="54" s="1"/>
  <c r="F19" i="54" s="1"/>
  <c r="E24" i="54"/>
  <c r="E20" i="54" s="1"/>
  <c r="E19" i="54" s="1"/>
  <c r="D24" i="54"/>
  <c r="D20" i="54" s="1"/>
  <c r="D19" i="54" s="1"/>
  <c r="C23" i="54"/>
  <c r="C22" i="54"/>
  <c r="D43" i="54" l="1"/>
  <c r="D54" i="54" s="1"/>
  <c r="F43" i="54"/>
  <c r="F54" i="54" s="1"/>
  <c r="H43" i="54"/>
  <c r="C19" i="54"/>
  <c r="H54" i="54"/>
  <c r="E43" i="54"/>
  <c r="E54" i="54" s="1"/>
  <c r="G43" i="54"/>
  <c r="G54" i="54" s="1"/>
  <c r="I43" i="54"/>
  <c r="I54" i="54" s="1"/>
  <c r="I232" i="54"/>
  <c r="C234" i="54"/>
  <c r="C89" i="54"/>
  <c r="C182" i="54"/>
  <c r="C71" i="54"/>
  <c r="I119" i="54"/>
  <c r="I88" i="54" s="1"/>
  <c r="H119" i="54"/>
  <c r="H88" i="54" s="1"/>
  <c r="C130" i="54"/>
  <c r="C166" i="54"/>
  <c r="C272" i="54"/>
  <c r="C274" i="54"/>
  <c r="C75" i="54"/>
  <c r="I63" i="54"/>
  <c r="D208" i="54"/>
  <c r="C208" i="54" s="1"/>
  <c r="C217" i="54"/>
  <c r="C20" i="54"/>
  <c r="C83" i="54"/>
  <c r="C125" i="54"/>
  <c r="C206" i="54"/>
  <c r="C209" i="54"/>
  <c r="C169" i="54"/>
  <c r="C133" i="54"/>
  <c r="E233" i="54"/>
  <c r="C64" i="54"/>
  <c r="C68" i="54"/>
  <c r="E63" i="54"/>
  <c r="G63" i="54"/>
  <c r="F221" i="54"/>
  <c r="H221" i="54"/>
  <c r="G221" i="54"/>
  <c r="G232" i="54"/>
  <c r="F119" i="54"/>
  <c r="F88" i="54" s="1"/>
  <c r="F232" i="54"/>
  <c r="H232" i="54"/>
  <c r="C21" i="54"/>
  <c r="C24" i="54"/>
  <c r="C32" i="54"/>
  <c r="E221" i="54"/>
  <c r="I221" i="54"/>
  <c r="C35" i="54"/>
  <c r="C40" i="54"/>
  <c r="C46" i="54"/>
  <c r="C52" i="54"/>
  <c r="F63" i="54"/>
  <c r="H63" i="54"/>
  <c r="E119" i="54"/>
  <c r="E88" i="54" s="1"/>
  <c r="G119" i="54"/>
  <c r="G88" i="54" s="1"/>
  <c r="C85" i="54"/>
  <c r="C230" i="54"/>
  <c r="C44" i="54"/>
  <c r="C48" i="54"/>
  <c r="D63" i="54"/>
  <c r="C54" i="54" l="1"/>
  <c r="C43" i="54"/>
  <c r="E232" i="54"/>
  <c r="C232" i="54" s="1"/>
  <c r="C233" i="54"/>
  <c r="C221" i="54"/>
  <c r="C119" i="54"/>
  <c r="D88" i="54"/>
  <c r="D62" i="54" s="1"/>
  <c r="I62" i="54"/>
  <c r="I276" i="54" s="1"/>
  <c r="G62" i="54"/>
  <c r="G276" i="54" s="1"/>
  <c r="F62" i="54"/>
  <c r="F61" i="54" s="1"/>
  <c r="H62" i="54"/>
  <c r="H276" i="54" s="1"/>
  <c r="E62" i="54"/>
  <c r="E276" i="54" s="1"/>
  <c r="C63" i="54"/>
  <c r="I61" i="54" l="1"/>
  <c r="C88" i="54"/>
  <c r="C62" i="54"/>
  <c r="H61" i="54"/>
  <c r="F276" i="54"/>
  <c r="G61" i="54"/>
  <c r="E61" i="54"/>
  <c r="D61" i="54"/>
  <c r="D276" i="54"/>
  <c r="C276" i="54" s="1"/>
  <c r="C61" i="54" l="1"/>
  <c r="F105" i="52"/>
  <c r="F176" i="52"/>
  <c r="F175" i="52"/>
  <c r="F174" i="52"/>
  <c r="F173" i="52"/>
  <c r="F172" i="52"/>
  <c r="F171" i="52"/>
  <c r="F170" i="52"/>
  <c r="F169" i="52"/>
  <c r="F168" i="52"/>
  <c r="F167" i="52"/>
  <c r="F166" i="52"/>
  <c r="F165" i="52"/>
  <c r="F164" i="52"/>
  <c r="F163" i="52"/>
  <c r="F162" i="52"/>
  <c r="F161" i="52"/>
  <c r="F160" i="52"/>
  <c r="F159" i="52"/>
  <c r="F158" i="52"/>
  <c r="F157" i="52"/>
  <c r="F156" i="52"/>
  <c r="F155" i="52" s="1"/>
  <c r="E155" i="52"/>
  <c r="D155" i="52"/>
  <c r="C155" i="52"/>
  <c r="F152" i="52"/>
  <c r="E151" i="52"/>
  <c r="E153" i="52" s="1"/>
  <c r="D151" i="52"/>
  <c r="D153" i="52" s="1"/>
  <c r="C151" i="52"/>
  <c r="C153" i="52" s="1"/>
  <c r="F150" i="52"/>
  <c r="F149" i="52"/>
  <c r="F148" i="52"/>
  <c r="F151" i="52" s="1"/>
  <c r="F153" i="52" s="1"/>
  <c r="E147" i="52"/>
  <c r="C147" i="52"/>
  <c r="F146" i="52"/>
  <c r="F145" i="52"/>
  <c r="F147" i="52"/>
  <c r="E144" i="52"/>
  <c r="C144" i="52"/>
  <c r="F143" i="52"/>
  <c r="F144" i="52"/>
  <c r="E141" i="52"/>
  <c r="D141" i="52"/>
  <c r="C141" i="52"/>
  <c r="F140" i="52"/>
  <c r="F139" i="52"/>
  <c r="F138" i="52"/>
  <c r="F137" i="52"/>
  <c r="F136" i="52"/>
  <c r="F135" i="52"/>
  <c r="F134" i="52"/>
  <c r="F133" i="52"/>
  <c r="F132" i="52"/>
  <c r="F131" i="52"/>
  <c r="F130" i="52"/>
  <c r="F129" i="52"/>
  <c r="F128" i="52"/>
  <c r="F127" i="52"/>
  <c r="F126" i="52"/>
  <c r="F125" i="52"/>
  <c r="F124" i="52"/>
  <c r="F123" i="52"/>
  <c r="F122" i="52"/>
  <c r="F141" i="52" s="1"/>
  <c r="E121" i="52"/>
  <c r="D121" i="52"/>
  <c r="C121" i="52"/>
  <c r="F120" i="52"/>
  <c r="F119" i="52"/>
  <c r="F118" i="52"/>
  <c r="F117" i="52"/>
  <c r="F116" i="52"/>
  <c r="F115" i="52"/>
  <c r="F114" i="52"/>
  <c r="F113" i="52"/>
  <c r="F112" i="52"/>
  <c r="F121" i="52" s="1"/>
  <c r="E111" i="52"/>
  <c r="D111" i="52"/>
  <c r="C111" i="52"/>
  <c r="F110" i="52"/>
  <c r="F109" i="52"/>
  <c r="F111" i="52" s="1"/>
  <c r="E108" i="52"/>
  <c r="D108" i="52"/>
  <c r="C108" i="52"/>
  <c r="F107" i="52"/>
  <c r="F106" i="52"/>
  <c r="F104" i="52"/>
  <c r="F103" i="52"/>
  <c r="F102" i="52"/>
  <c r="F101" i="52"/>
  <c r="F100" i="52"/>
  <c r="F99" i="52"/>
  <c r="F98" i="52"/>
  <c r="F97" i="52"/>
  <c r="F96" i="52"/>
  <c r="F95" i="52"/>
  <c r="F94" i="52"/>
  <c r="F93" i="52"/>
  <c r="F92" i="52"/>
  <c r="F91" i="52"/>
  <c r="F90" i="52"/>
  <c r="F89" i="52"/>
  <c r="F88" i="52"/>
  <c r="F87" i="52"/>
  <c r="F86" i="52"/>
  <c r="F85" i="52"/>
  <c r="F108" i="52" s="1"/>
  <c r="E84" i="52"/>
  <c r="D84" i="52"/>
  <c r="C84" i="52"/>
  <c r="F83" i="52"/>
  <c r="F82" i="52"/>
  <c r="F81" i="52"/>
  <c r="F80" i="52"/>
  <c r="F79" i="52"/>
  <c r="F78" i="52"/>
  <c r="F77" i="52"/>
  <c r="F76" i="52"/>
  <c r="F75" i="52"/>
  <c r="E74" i="52"/>
  <c r="D74" i="52"/>
  <c r="D142" i="52" s="1"/>
  <c r="C74" i="52"/>
  <c r="C142" i="52"/>
  <c r="F73" i="52"/>
  <c r="F72" i="52"/>
  <c r="F71" i="52"/>
  <c r="F70" i="52"/>
  <c r="F69" i="52"/>
  <c r="F68" i="52"/>
  <c r="F67" i="52"/>
  <c r="F66" i="52"/>
  <c r="F65" i="52"/>
  <c r="F64" i="52"/>
  <c r="F63" i="52"/>
  <c r="F62" i="52"/>
  <c r="F61" i="52"/>
  <c r="F60" i="52"/>
  <c r="F59" i="52"/>
  <c r="F58" i="52"/>
  <c r="F57" i="52"/>
  <c r="F56" i="52"/>
  <c r="F55" i="52"/>
  <c r="F74" i="52"/>
  <c r="F53" i="52"/>
  <c r="E52" i="52"/>
  <c r="D52" i="52"/>
  <c r="C52" i="52"/>
  <c r="F51" i="52"/>
  <c r="F50" i="52"/>
  <c r="F49" i="52"/>
  <c r="F48" i="52"/>
  <c r="F52" i="52" s="1"/>
  <c r="E47" i="52"/>
  <c r="D47" i="52"/>
  <c r="C47" i="52"/>
  <c r="F46" i="52"/>
  <c r="F45" i="52"/>
  <c r="F47" i="52" s="1"/>
  <c r="E44" i="52"/>
  <c r="D44" i="52"/>
  <c r="C44" i="52"/>
  <c r="F43" i="52"/>
  <c r="F42" i="52"/>
  <c r="F44" i="52" s="1"/>
  <c r="E41" i="52"/>
  <c r="E54" i="52" s="1"/>
  <c r="D41" i="52"/>
  <c r="D54" i="52" s="1"/>
  <c r="C41" i="52"/>
  <c r="C54" i="52" s="1"/>
  <c r="C154" i="52" s="1"/>
  <c r="C177" i="52" s="1"/>
  <c r="F40" i="52"/>
  <c r="F39" i="52"/>
  <c r="F34" i="52"/>
  <c r="F33" i="52"/>
  <c r="F32" i="52"/>
  <c r="F31" i="52"/>
  <c r="F30" i="52"/>
  <c r="F29" i="52"/>
  <c r="E28" i="52"/>
  <c r="C28" i="52"/>
  <c r="C35" i="52" s="1"/>
  <c r="F27" i="52"/>
  <c r="F26" i="52"/>
  <c r="F28" i="52" s="1"/>
  <c r="E25" i="52"/>
  <c r="E35" i="52" s="1"/>
  <c r="F24" i="52"/>
  <c r="F25" i="52" s="1"/>
  <c r="D23" i="52"/>
  <c r="D35" i="52" s="1"/>
  <c r="F22" i="52"/>
  <c r="F21" i="52"/>
  <c r="F20" i="52"/>
  <c r="F19" i="52"/>
  <c r="F18" i="52"/>
  <c r="F17" i="52"/>
  <c r="F16" i="52"/>
  <c r="D155" i="51"/>
  <c r="C28" i="51"/>
  <c r="F176" i="51"/>
  <c r="F175" i="51"/>
  <c r="F174" i="51"/>
  <c r="F173" i="51"/>
  <c r="F172" i="51"/>
  <c r="F171" i="51"/>
  <c r="F170" i="51"/>
  <c r="F169" i="51"/>
  <c r="F168" i="51"/>
  <c r="F167" i="51"/>
  <c r="F166" i="51"/>
  <c r="F165" i="51"/>
  <c r="F164" i="51"/>
  <c r="F163" i="51"/>
  <c r="F162" i="51"/>
  <c r="F161" i="51"/>
  <c r="F160" i="51"/>
  <c r="F159" i="51"/>
  <c r="F158" i="51"/>
  <c r="F157" i="51"/>
  <c r="F156" i="51"/>
  <c r="F155" i="51"/>
  <c r="E155" i="51"/>
  <c r="C155" i="51"/>
  <c r="F152" i="51"/>
  <c r="E151" i="51"/>
  <c r="E153" i="51" s="1"/>
  <c r="E154" i="51" s="1"/>
  <c r="E177" i="51" s="1"/>
  <c r="D151" i="51"/>
  <c r="D153" i="51" s="1"/>
  <c r="C151" i="51"/>
  <c r="C153" i="51" s="1"/>
  <c r="F150" i="51"/>
  <c r="F149" i="51"/>
  <c r="F148" i="51"/>
  <c r="F151" i="51" s="1"/>
  <c r="F153" i="51" s="1"/>
  <c r="E147" i="51"/>
  <c r="C147" i="51"/>
  <c r="F146" i="51"/>
  <c r="F145" i="51"/>
  <c r="F147" i="51" s="1"/>
  <c r="E144" i="51"/>
  <c r="C144" i="51"/>
  <c r="F143" i="51"/>
  <c r="F144" i="51" s="1"/>
  <c r="E141" i="51"/>
  <c r="D141" i="51"/>
  <c r="C141" i="51"/>
  <c r="F140" i="51"/>
  <c r="F139" i="51"/>
  <c r="F138" i="51"/>
  <c r="F137" i="51"/>
  <c r="F136" i="51"/>
  <c r="F135" i="51"/>
  <c r="F134" i="51"/>
  <c r="F133" i="51"/>
  <c r="F132" i="51"/>
  <c r="F131" i="51"/>
  <c r="F130" i="51"/>
  <c r="F129" i="51"/>
  <c r="F128" i="51"/>
  <c r="F127" i="51"/>
  <c r="F126" i="51"/>
  <c r="F125" i="51"/>
  <c r="F124" i="51"/>
  <c r="F123" i="51"/>
  <c r="F122" i="51"/>
  <c r="F141" i="51"/>
  <c r="E121" i="51"/>
  <c r="D121" i="51"/>
  <c r="C121" i="51"/>
  <c r="F120" i="51"/>
  <c r="F119" i="51"/>
  <c r="F118" i="51"/>
  <c r="F117" i="51"/>
  <c r="F116" i="51"/>
  <c r="F115" i="51"/>
  <c r="F114" i="51"/>
  <c r="F113" i="51"/>
  <c r="F112" i="51"/>
  <c r="F121" i="51" s="1"/>
  <c r="E111" i="51"/>
  <c r="D111" i="51"/>
  <c r="C111" i="51"/>
  <c r="F110" i="51"/>
  <c r="F109" i="51"/>
  <c r="E108" i="51"/>
  <c r="D108" i="51"/>
  <c r="C108" i="51"/>
  <c r="F107" i="51"/>
  <c r="F106" i="51"/>
  <c r="F104" i="51"/>
  <c r="F103" i="51"/>
  <c r="F102" i="51"/>
  <c r="F101" i="51"/>
  <c r="F100" i="51"/>
  <c r="F99" i="51"/>
  <c r="F98" i="51"/>
  <c r="F97" i="51"/>
  <c r="F96" i="51"/>
  <c r="F95" i="51"/>
  <c r="F94" i="51"/>
  <c r="F93" i="51"/>
  <c r="F92" i="51"/>
  <c r="F91" i="51"/>
  <c r="F90" i="51"/>
  <c r="F89" i="51"/>
  <c r="F88" i="51"/>
  <c r="F87" i="51"/>
  <c r="F86" i="51"/>
  <c r="F85" i="51"/>
  <c r="F108" i="51" s="1"/>
  <c r="E84" i="51"/>
  <c r="D84" i="51"/>
  <c r="C84" i="51"/>
  <c r="F83" i="51"/>
  <c r="F82" i="51"/>
  <c r="F81" i="51"/>
  <c r="F80" i="51"/>
  <c r="F79" i="51"/>
  <c r="F78" i="51"/>
  <c r="F77" i="51"/>
  <c r="F76" i="51"/>
  <c r="F75" i="51"/>
  <c r="F84" i="51" s="1"/>
  <c r="E74" i="51"/>
  <c r="E142" i="51" s="1"/>
  <c r="D74" i="51"/>
  <c r="C74" i="51"/>
  <c r="C142" i="51" s="1"/>
  <c r="F73" i="51"/>
  <c r="F72" i="51"/>
  <c r="F71" i="51"/>
  <c r="F70" i="51"/>
  <c r="F69" i="51"/>
  <c r="F68" i="51"/>
  <c r="F67" i="51"/>
  <c r="F66" i="51"/>
  <c r="F65" i="51"/>
  <c r="F64" i="51"/>
  <c r="F63" i="51"/>
  <c r="F62" i="51"/>
  <c r="F61" i="51"/>
  <c r="F60" i="51"/>
  <c r="F59" i="51"/>
  <c r="F58" i="51"/>
  <c r="F57" i="51"/>
  <c r="F56" i="51"/>
  <c r="F55" i="51"/>
  <c r="F74" i="51"/>
  <c r="F53" i="51"/>
  <c r="E52" i="51"/>
  <c r="D52" i="51"/>
  <c r="C52" i="51"/>
  <c r="F51" i="51"/>
  <c r="F50" i="51"/>
  <c r="F49" i="51"/>
  <c r="F52" i="51"/>
  <c r="F48" i="51"/>
  <c r="E47" i="51"/>
  <c r="D47" i="51"/>
  <c r="C47" i="51"/>
  <c r="F46" i="51"/>
  <c r="F47" i="51"/>
  <c r="F45" i="51"/>
  <c r="E44" i="51"/>
  <c r="D44" i="51"/>
  <c r="C44" i="51"/>
  <c r="C54" i="51" s="1"/>
  <c r="C154" i="51" s="1"/>
  <c r="C177" i="51" s="1"/>
  <c r="F43" i="51"/>
  <c r="F44" i="51"/>
  <c r="F42" i="51"/>
  <c r="E41" i="51"/>
  <c r="E54" i="51" s="1"/>
  <c r="D41" i="51"/>
  <c r="D54" i="51"/>
  <c r="C41" i="51"/>
  <c r="F40" i="51"/>
  <c r="F39" i="51"/>
  <c r="F41" i="51" s="1"/>
  <c r="F54" i="51" s="1"/>
  <c r="F34" i="51"/>
  <c r="F33" i="51"/>
  <c r="F32" i="51"/>
  <c r="F31" i="51"/>
  <c r="F30" i="51"/>
  <c r="F29" i="51"/>
  <c r="E28" i="51"/>
  <c r="C35" i="51"/>
  <c r="F27" i="51"/>
  <c r="F26" i="51"/>
  <c r="E25" i="51"/>
  <c r="E35" i="51" s="1"/>
  <c r="F24" i="51"/>
  <c r="F25" i="51" s="1"/>
  <c r="D23" i="51"/>
  <c r="D35" i="51" s="1"/>
  <c r="F22" i="51"/>
  <c r="F21" i="51"/>
  <c r="F20" i="51"/>
  <c r="F19" i="51"/>
  <c r="F18" i="51"/>
  <c r="F17" i="51"/>
  <c r="F23" i="51" s="1"/>
  <c r="F16" i="51"/>
  <c r="F175" i="49"/>
  <c r="F145" i="49"/>
  <c r="F29" i="49"/>
  <c r="F34" i="49"/>
  <c r="F174" i="49"/>
  <c r="F173" i="49"/>
  <c r="F172" i="49"/>
  <c r="F171" i="49"/>
  <c r="F170" i="49"/>
  <c r="F169" i="49"/>
  <c r="F168" i="49"/>
  <c r="F167" i="49"/>
  <c r="F166" i="49"/>
  <c r="F165" i="49"/>
  <c r="F164" i="49"/>
  <c r="F163" i="49"/>
  <c r="F162" i="49"/>
  <c r="F161" i="49"/>
  <c r="F160" i="49"/>
  <c r="F159" i="49"/>
  <c r="F158" i="49"/>
  <c r="F157" i="49"/>
  <c r="F156" i="49"/>
  <c r="F155" i="49"/>
  <c r="E154" i="49"/>
  <c r="D154" i="49"/>
  <c r="C154" i="49"/>
  <c r="F151" i="49"/>
  <c r="E150" i="49"/>
  <c r="E152" i="49" s="1"/>
  <c r="D150" i="49"/>
  <c r="D152" i="49" s="1"/>
  <c r="C150" i="49"/>
  <c r="C152" i="49" s="1"/>
  <c r="F149" i="49"/>
  <c r="F148" i="49"/>
  <c r="F147" i="49"/>
  <c r="E146" i="49"/>
  <c r="C146" i="49"/>
  <c r="F144" i="49"/>
  <c r="E143" i="49"/>
  <c r="C143" i="49"/>
  <c r="F142" i="49"/>
  <c r="F143" i="49"/>
  <c r="E140" i="49"/>
  <c r="D140" i="49"/>
  <c r="C140" i="49"/>
  <c r="F139" i="49"/>
  <c r="F138" i="49"/>
  <c r="F137" i="49"/>
  <c r="F136" i="49"/>
  <c r="F135" i="49"/>
  <c r="F134" i="49"/>
  <c r="F133" i="49"/>
  <c r="F132" i="49"/>
  <c r="F131" i="49"/>
  <c r="F130" i="49"/>
  <c r="F129" i="49"/>
  <c r="F128" i="49"/>
  <c r="F127" i="49"/>
  <c r="F126" i="49"/>
  <c r="F125" i="49"/>
  <c r="F124" i="49"/>
  <c r="F123" i="49"/>
  <c r="F122" i="49"/>
  <c r="F121" i="49"/>
  <c r="F140" i="49" s="1"/>
  <c r="E120" i="49"/>
  <c r="D120" i="49"/>
  <c r="C120" i="49"/>
  <c r="F119" i="49"/>
  <c r="F118" i="49"/>
  <c r="F117" i="49"/>
  <c r="F116" i="49"/>
  <c r="F115" i="49"/>
  <c r="F114" i="49"/>
  <c r="F113" i="49"/>
  <c r="F112" i="49"/>
  <c r="F111" i="49"/>
  <c r="F120" i="49" s="1"/>
  <c r="E110" i="49"/>
  <c r="D110" i="49"/>
  <c r="C110" i="49"/>
  <c r="F109" i="49"/>
  <c r="F108" i="49"/>
  <c r="F110" i="49" s="1"/>
  <c r="E107" i="49"/>
  <c r="D107" i="49"/>
  <c r="C107" i="49"/>
  <c r="F106" i="49"/>
  <c r="F105" i="49"/>
  <c r="F104" i="49"/>
  <c r="F103" i="49"/>
  <c r="F102" i="49"/>
  <c r="F101" i="49"/>
  <c r="F100" i="49"/>
  <c r="F99" i="49"/>
  <c r="F98" i="49"/>
  <c r="F97" i="49"/>
  <c r="F96" i="49"/>
  <c r="F95" i="49"/>
  <c r="F94" i="49"/>
  <c r="F93" i="49"/>
  <c r="F92" i="49"/>
  <c r="F91" i="49"/>
  <c r="F90" i="49"/>
  <c r="F89" i="49"/>
  <c r="F88" i="49"/>
  <c r="F87" i="49"/>
  <c r="F86" i="49"/>
  <c r="F85" i="49"/>
  <c r="E84" i="49"/>
  <c r="D84" i="49"/>
  <c r="C84" i="49"/>
  <c r="F83" i="49"/>
  <c r="F82" i="49"/>
  <c r="F81" i="49"/>
  <c r="F80" i="49"/>
  <c r="F79" i="49"/>
  <c r="F78" i="49"/>
  <c r="F77" i="49"/>
  <c r="F76" i="49"/>
  <c r="F75" i="49"/>
  <c r="F84" i="49" s="1"/>
  <c r="E74" i="49"/>
  <c r="E141" i="49" s="1"/>
  <c r="D74" i="49"/>
  <c r="C74" i="49"/>
  <c r="C141" i="49" s="1"/>
  <c r="F73" i="49"/>
  <c r="F72" i="49"/>
  <c r="F71" i="49"/>
  <c r="F70" i="49"/>
  <c r="F69" i="49"/>
  <c r="F68" i="49"/>
  <c r="F67" i="49"/>
  <c r="F66" i="49"/>
  <c r="F65" i="49"/>
  <c r="F64" i="49"/>
  <c r="F63" i="49"/>
  <c r="F62" i="49"/>
  <c r="F61" i="49"/>
  <c r="F60" i="49"/>
  <c r="F59" i="49"/>
  <c r="F58" i="49"/>
  <c r="F57" i="49"/>
  <c r="F56" i="49"/>
  <c r="F55" i="49"/>
  <c r="F53" i="49"/>
  <c r="E52" i="49"/>
  <c r="D52" i="49"/>
  <c r="C52" i="49"/>
  <c r="F51" i="49"/>
  <c r="F50" i="49"/>
  <c r="F49" i="49"/>
  <c r="F48" i="49"/>
  <c r="E47" i="49"/>
  <c r="D47" i="49"/>
  <c r="C47" i="49"/>
  <c r="F46" i="49"/>
  <c r="F45" i="49"/>
  <c r="F47" i="49" s="1"/>
  <c r="E44" i="49"/>
  <c r="D44" i="49"/>
  <c r="C44" i="49"/>
  <c r="F43" i="49"/>
  <c r="F42" i="49"/>
  <c r="E41" i="49"/>
  <c r="D41" i="49"/>
  <c r="D54" i="49" s="1"/>
  <c r="C41" i="49"/>
  <c r="F40" i="49"/>
  <c r="F39" i="49"/>
  <c r="F41" i="49"/>
  <c r="F33" i="49"/>
  <c r="F32" i="49"/>
  <c r="F31" i="49"/>
  <c r="F30" i="49"/>
  <c r="E28" i="49"/>
  <c r="C28" i="49"/>
  <c r="C35" i="49" s="1"/>
  <c r="F27" i="49"/>
  <c r="F26" i="49"/>
  <c r="E25" i="49"/>
  <c r="E35" i="49" s="1"/>
  <c r="F24" i="49"/>
  <c r="F25" i="49" s="1"/>
  <c r="D23" i="49"/>
  <c r="D35" i="49" s="1"/>
  <c r="F22" i="49"/>
  <c r="F21" i="49"/>
  <c r="F20" i="49"/>
  <c r="F19" i="49"/>
  <c r="F18" i="49"/>
  <c r="F17" i="49"/>
  <c r="F16" i="49"/>
  <c r="F174" i="48"/>
  <c r="F173" i="48"/>
  <c r="F172" i="48"/>
  <c r="F171" i="48"/>
  <c r="F170" i="48"/>
  <c r="F169" i="48"/>
  <c r="F168" i="48"/>
  <c r="F167" i="48"/>
  <c r="F166" i="48"/>
  <c r="F165" i="48"/>
  <c r="F164" i="48"/>
  <c r="F163" i="48"/>
  <c r="F162" i="48"/>
  <c r="F161" i="48"/>
  <c r="F160" i="48"/>
  <c r="F159" i="48"/>
  <c r="F158" i="48"/>
  <c r="F157" i="48"/>
  <c r="F156" i="48"/>
  <c r="F155" i="48"/>
  <c r="E154" i="48"/>
  <c r="D154" i="48"/>
  <c r="C154" i="48"/>
  <c r="F151" i="48"/>
  <c r="E150" i="48"/>
  <c r="E152" i="48" s="1"/>
  <c r="D150" i="48"/>
  <c r="D152" i="48" s="1"/>
  <c r="C150" i="48"/>
  <c r="C152" i="48" s="1"/>
  <c r="F149" i="48"/>
  <c r="F148" i="48"/>
  <c r="F147" i="48"/>
  <c r="E146" i="48"/>
  <c r="C146" i="48"/>
  <c r="F144" i="48"/>
  <c r="F146" i="48" s="1"/>
  <c r="E143" i="48"/>
  <c r="C143" i="48"/>
  <c r="F142" i="48"/>
  <c r="F143" i="48" s="1"/>
  <c r="E140" i="48"/>
  <c r="D140" i="48"/>
  <c r="C140" i="48"/>
  <c r="F139" i="48"/>
  <c r="F138" i="48"/>
  <c r="F137" i="48"/>
  <c r="F136" i="48"/>
  <c r="F135" i="48"/>
  <c r="F134" i="48"/>
  <c r="F133" i="48"/>
  <c r="F132" i="48"/>
  <c r="F131" i="48"/>
  <c r="F130" i="48"/>
  <c r="F129" i="48"/>
  <c r="F128" i="48"/>
  <c r="F127" i="48"/>
  <c r="F126" i="48"/>
  <c r="F125" i="48"/>
  <c r="F124" i="48"/>
  <c r="F123" i="48"/>
  <c r="F122" i="48"/>
  <c r="F121" i="48"/>
  <c r="E120" i="48"/>
  <c r="D120" i="48"/>
  <c r="C120" i="48"/>
  <c r="F119" i="48"/>
  <c r="F118" i="48"/>
  <c r="F117" i="48"/>
  <c r="F116" i="48"/>
  <c r="F115" i="48"/>
  <c r="F114" i="48"/>
  <c r="F113" i="48"/>
  <c r="F112" i="48"/>
  <c r="F111" i="48"/>
  <c r="E110" i="48"/>
  <c r="D110" i="48"/>
  <c r="C110" i="48"/>
  <c r="F109" i="48"/>
  <c r="F108" i="48"/>
  <c r="E107" i="48"/>
  <c r="D107" i="48"/>
  <c r="C107" i="48"/>
  <c r="F106" i="48"/>
  <c r="F105" i="48"/>
  <c r="F104" i="48"/>
  <c r="F103" i="48"/>
  <c r="F102" i="48"/>
  <c r="F101" i="48"/>
  <c r="F100" i="48"/>
  <c r="F99" i="48"/>
  <c r="F98" i="48"/>
  <c r="F97" i="48"/>
  <c r="F96" i="48"/>
  <c r="F95" i="48"/>
  <c r="F94" i="48"/>
  <c r="F93" i="48"/>
  <c r="F92" i="48"/>
  <c r="F91" i="48"/>
  <c r="F90" i="48"/>
  <c r="F89" i="48"/>
  <c r="F88" i="48"/>
  <c r="F87" i="48"/>
  <c r="F86" i="48"/>
  <c r="F85" i="48"/>
  <c r="F107" i="48" s="1"/>
  <c r="E84" i="48"/>
  <c r="D84" i="48"/>
  <c r="C84" i="48"/>
  <c r="F83" i="48"/>
  <c r="F82" i="48"/>
  <c r="F81" i="48"/>
  <c r="F80" i="48"/>
  <c r="F79" i="48"/>
  <c r="F78" i="48"/>
  <c r="F77" i="48"/>
  <c r="F76" i="48"/>
  <c r="F75" i="48"/>
  <c r="E74" i="48"/>
  <c r="D74" i="48"/>
  <c r="C74" i="48"/>
  <c r="C141" i="48" s="1"/>
  <c r="F73" i="48"/>
  <c r="F72" i="48"/>
  <c r="F71" i="48"/>
  <c r="F70" i="48"/>
  <c r="F69" i="48"/>
  <c r="F68" i="48"/>
  <c r="F67" i="48"/>
  <c r="F66" i="48"/>
  <c r="F65" i="48"/>
  <c r="F64" i="48"/>
  <c r="F63" i="48"/>
  <c r="F62" i="48"/>
  <c r="F61" i="48"/>
  <c r="F60" i="48"/>
  <c r="F59" i="48"/>
  <c r="F58" i="48"/>
  <c r="F57" i="48"/>
  <c r="F56" i="48"/>
  <c r="F55" i="48"/>
  <c r="F53" i="48"/>
  <c r="E52" i="48"/>
  <c r="D52" i="48"/>
  <c r="C52" i="48"/>
  <c r="F51" i="48"/>
  <c r="F50" i="48"/>
  <c r="F49" i="48"/>
  <c r="F48" i="48"/>
  <c r="F52" i="48" s="1"/>
  <c r="E47" i="48"/>
  <c r="D47" i="48"/>
  <c r="C47" i="48"/>
  <c r="F46" i="48"/>
  <c r="F45" i="48"/>
  <c r="F47" i="48" s="1"/>
  <c r="E44" i="48"/>
  <c r="D44" i="48"/>
  <c r="C44" i="48"/>
  <c r="F43" i="48"/>
  <c r="F42" i="48"/>
  <c r="F44" i="48" s="1"/>
  <c r="E41" i="48"/>
  <c r="D41" i="48"/>
  <c r="D54" i="48" s="1"/>
  <c r="C41" i="48"/>
  <c r="C54" i="48" s="1"/>
  <c r="F40" i="48"/>
  <c r="F39" i="48"/>
  <c r="F33" i="48"/>
  <c r="F32" i="48"/>
  <c r="F31" i="48"/>
  <c r="F30" i="48"/>
  <c r="E28" i="48"/>
  <c r="C28" i="48"/>
  <c r="C35" i="48" s="1"/>
  <c r="F27" i="48"/>
  <c r="F26" i="48"/>
  <c r="E25" i="48"/>
  <c r="E35" i="48" s="1"/>
  <c r="F24" i="48"/>
  <c r="F25" i="48" s="1"/>
  <c r="D23" i="48"/>
  <c r="D35" i="48" s="1"/>
  <c r="F22" i="48"/>
  <c r="F21" i="48"/>
  <c r="F20" i="48"/>
  <c r="F19" i="48"/>
  <c r="F18" i="48"/>
  <c r="F17" i="48"/>
  <c r="F16" i="48"/>
  <c r="F171" i="47"/>
  <c r="F170" i="47"/>
  <c r="F169" i="47"/>
  <c r="F168" i="47"/>
  <c r="F167" i="47"/>
  <c r="F166" i="47"/>
  <c r="F165" i="47"/>
  <c r="F164" i="47"/>
  <c r="F163" i="47"/>
  <c r="F162" i="47"/>
  <c r="F161" i="47"/>
  <c r="F160" i="47"/>
  <c r="F159" i="47"/>
  <c r="F158" i="47"/>
  <c r="F157" i="47"/>
  <c r="F156" i="47"/>
  <c r="F155" i="47"/>
  <c r="F154" i="47"/>
  <c r="F153" i="47"/>
  <c r="F152" i="47"/>
  <c r="F151" i="47" s="1"/>
  <c r="E151" i="47"/>
  <c r="D151" i="47"/>
  <c r="C151" i="47"/>
  <c r="F148" i="47"/>
  <c r="E147" i="47"/>
  <c r="E149" i="47" s="1"/>
  <c r="D147" i="47"/>
  <c r="D149" i="47" s="1"/>
  <c r="C147" i="47"/>
  <c r="C149" i="47" s="1"/>
  <c r="F146" i="47"/>
  <c r="F145" i="47"/>
  <c r="F144" i="47"/>
  <c r="F147" i="47" s="1"/>
  <c r="F149" i="47" s="1"/>
  <c r="E143" i="47"/>
  <c r="C143" i="47"/>
  <c r="F142" i="47"/>
  <c r="F143" i="47"/>
  <c r="E141" i="47"/>
  <c r="C141" i="47"/>
  <c r="F140" i="47"/>
  <c r="F141" i="47"/>
  <c r="E138" i="47"/>
  <c r="D138" i="47"/>
  <c r="C138" i="47"/>
  <c r="F137" i="47"/>
  <c r="F136" i="47"/>
  <c r="F135" i="47"/>
  <c r="F134" i="47"/>
  <c r="F133" i="47"/>
  <c r="F132" i="47"/>
  <c r="F131" i="47"/>
  <c r="F130" i="47"/>
  <c r="F129" i="47"/>
  <c r="F128" i="47"/>
  <c r="F127" i="47"/>
  <c r="F126" i="47"/>
  <c r="F125" i="47"/>
  <c r="F124" i="47"/>
  <c r="F123" i="47"/>
  <c r="F122" i="47"/>
  <c r="F121" i="47"/>
  <c r="F120" i="47"/>
  <c r="F119" i="47"/>
  <c r="F138" i="47" s="1"/>
  <c r="E118" i="47"/>
  <c r="D118" i="47"/>
  <c r="C118" i="47"/>
  <c r="F117" i="47"/>
  <c r="F116" i="47"/>
  <c r="F115" i="47"/>
  <c r="F114" i="47"/>
  <c r="F113" i="47"/>
  <c r="F112" i="47"/>
  <c r="F111" i="47"/>
  <c r="F110" i="47"/>
  <c r="F109" i="47"/>
  <c r="F118" i="47" s="1"/>
  <c r="E108" i="47"/>
  <c r="D108" i="47"/>
  <c r="C108" i="47"/>
  <c r="F107" i="47"/>
  <c r="F106" i="47"/>
  <c r="F108" i="47" s="1"/>
  <c r="E105" i="47"/>
  <c r="D105" i="47"/>
  <c r="C105" i="47"/>
  <c r="F104" i="47"/>
  <c r="F103" i="47"/>
  <c r="F102" i="47"/>
  <c r="F101" i="47"/>
  <c r="F100" i="47"/>
  <c r="F99" i="47"/>
  <c r="F98" i="47"/>
  <c r="F97" i="47"/>
  <c r="F96" i="47"/>
  <c r="F95" i="47"/>
  <c r="F94" i="47"/>
  <c r="F93" i="47"/>
  <c r="F92" i="47"/>
  <c r="F91" i="47"/>
  <c r="F90" i="47"/>
  <c r="F89" i="47"/>
  <c r="F88" i="47"/>
  <c r="F87" i="47"/>
  <c r="F86" i="47"/>
  <c r="F85" i="47"/>
  <c r="F84" i="47"/>
  <c r="F83" i="47"/>
  <c r="F105" i="47" s="1"/>
  <c r="E82" i="47"/>
  <c r="D82" i="47"/>
  <c r="C82" i="47"/>
  <c r="F81" i="47"/>
  <c r="F80" i="47"/>
  <c r="F79" i="47"/>
  <c r="F78" i="47"/>
  <c r="F77" i="47"/>
  <c r="F76" i="47"/>
  <c r="F75" i="47"/>
  <c r="F74" i="47"/>
  <c r="F73" i="47"/>
  <c r="F82" i="47" s="1"/>
  <c r="E72" i="47"/>
  <c r="D72" i="47"/>
  <c r="D139" i="47" s="1"/>
  <c r="C72" i="47"/>
  <c r="F71" i="47"/>
  <c r="F70" i="47"/>
  <c r="F69" i="47"/>
  <c r="F68" i="47"/>
  <c r="F67" i="47"/>
  <c r="F66" i="47"/>
  <c r="F65" i="47"/>
  <c r="F64" i="47"/>
  <c r="F63" i="47"/>
  <c r="F62" i="47"/>
  <c r="F61" i="47"/>
  <c r="F60" i="47"/>
  <c r="F59" i="47"/>
  <c r="F58" i="47"/>
  <c r="F57" i="47"/>
  <c r="F56" i="47"/>
  <c r="F55" i="47"/>
  <c r="F54" i="47"/>
  <c r="F53" i="47"/>
  <c r="F72" i="47" s="1"/>
  <c r="F51" i="47"/>
  <c r="E50" i="47"/>
  <c r="D50" i="47"/>
  <c r="C50" i="47"/>
  <c r="F49" i="47"/>
  <c r="F48" i="47"/>
  <c r="F47" i="47"/>
  <c r="F46" i="47"/>
  <c r="F50" i="47" s="1"/>
  <c r="E45" i="47"/>
  <c r="D45" i="47"/>
  <c r="C45" i="47"/>
  <c r="F44" i="47"/>
  <c r="F43" i="47"/>
  <c r="F45" i="47" s="1"/>
  <c r="E42" i="47"/>
  <c r="D42" i="47"/>
  <c r="C42" i="47"/>
  <c r="F41" i="47"/>
  <c r="F40" i="47"/>
  <c r="F42" i="47" s="1"/>
  <c r="E39" i="47"/>
  <c r="E52" i="47" s="1"/>
  <c r="D39" i="47"/>
  <c r="D52" i="47" s="1"/>
  <c r="C39" i="47"/>
  <c r="C52" i="47" s="1"/>
  <c r="F38" i="47"/>
  <c r="F37" i="47"/>
  <c r="F39" i="47" s="1"/>
  <c r="F32" i="47"/>
  <c r="F31" i="47"/>
  <c r="F30" i="47"/>
  <c r="F29" i="47"/>
  <c r="E28" i="47"/>
  <c r="C28" i="47"/>
  <c r="C33" i="47" s="1"/>
  <c r="F27" i="47"/>
  <c r="F26" i="47"/>
  <c r="F28" i="47" s="1"/>
  <c r="E25" i="47"/>
  <c r="E33" i="47" s="1"/>
  <c r="F24" i="47"/>
  <c r="F25" i="47" s="1"/>
  <c r="D23" i="47"/>
  <c r="D33" i="47" s="1"/>
  <c r="F22" i="47"/>
  <c r="F21" i="47"/>
  <c r="F20" i="47"/>
  <c r="F19" i="47"/>
  <c r="F18" i="47"/>
  <c r="F17" i="47"/>
  <c r="F23" i="47" s="1"/>
  <c r="F16" i="47"/>
  <c r="C82" i="46"/>
  <c r="D82" i="46"/>
  <c r="F159" i="46"/>
  <c r="F161" i="46"/>
  <c r="F160" i="46"/>
  <c r="F162" i="46"/>
  <c r="F153" i="46"/>
  <c r="F157" i="46"/>
  <c r="F102" i="46"/>
  <c r="F148" i="46"/>
  <c r="F84" i="46"/>
  <c r="F164" i="46"/>
  <c r="F171" i="46"/>
  <c r="F170" i="46"/>
  <c r="F169" i="46"/>
  <c r="F168" i="46"/>
  <c r="F167" i="46"/>
  <c r="F166" i="46"/>
  <c r="F165" i="46"/>
  <c r="F163" i="46"/>
  <c r="F158" i="46"/>
  <c r="F156" i="46"/>
  <c r="F155" i="46"/>
  <c r="F154" i="46"/>
  <c r="F152" i="46"/>
  <c r="F151" i="46" s="1"/>
  <c r="E151" i="46"/>
  <c r="D151" i="46"/>
  <c r="C151" i="46"/>
  <c r="E147" i="46"/>
  <c r="E149" i="46" s="1"/>
  <c r="D147" i="46"/>
  <c r="D149" i="46" s="1"/>
  <c r="C147" i="46"/>
  <c r="C149" i="46" s="1"/>
  <c r="F146" i="46"/>
  <c r="F145" i="46"/>
  <c r="F144" i="46"/>
  <c r="E143" i="46"/>
  <c r="C143" i="46"/>
  <c r="F142" i="46"/>
  <c r="F143" i="46" s="1"/>
  <c r="E141" i="46"/>
  <c r="C141" i="46"/>
  <c r="F140" i="46"/>
  <c r="F141" i="46" s="1"/>
  <c r="E138" i="46"/>
  <c r="D138" i="46"/>
  <c r="C138" i="46"/>
  <c r="F137" i="46"/>
  <c r="F136" i="46"/>
  <c r="F135" i="46"/>
  <c r="F134" i="46"/>
  <c r="F133" i="46"/>
  <c r="F132" i="46"/>
  <c r="F131" i="46"/>
  <c r="F130" i="46"/>
  <c r="F129" i="46"/>
  <c r="F128" i="46"/>
  <c r="F127" i="46"/>
  <c r="F126" i="46"/>
  <c r="F125" i="46"/>
  <c r="F124" i="46"/>
  <c r="F123" i="46"/>
  <c r="F122" i="46"/>
  <c r="F121" i="46"/>
  <c r="F120" i="46"/>
  <c r="F119" i="46"/>
  <c r="E118" i="46"/>
  <c r="D118" i="46"/>
  <c r="C118" i="46"/>
  <c r="F117" i="46"/>
  <c r="F116" i="46"/>
  <c r="F115" i="46"/>
  <c r="F114" i="46"/>
  <c r="F113" i="46"/>
  <c r="F112" i="46"/>
  <c r="F111" i="46"/>
  <c r="F110" i="46"/>
  <c r="F109" i="46"/>
  <c r="E108" i="46"/>
  <c r="D108" i="46"/>
  <c r="C108" i="46"/>
  <c r="F107" i="46"/>
  <c r="F106" i="46"/>
  <c r="E105" i="46"/>
  <c r="D105" i="46"/>
  <c r="C105" i="46"/>
  <c r="F104" i="46"/>
  <c r="F103" i="46"/>
  <c r="F101" i="46"/>
  <c r="F100" i="46"/>
  <c r="F99" i="46"/>
  <c r="F98" i="46"/>
  <c r="F97" i="46"/>
  <c r="F96" i="46"/>
  <c r="F95" i="46"/>
  <c r="F94" i="46"/>
  <c r="F93" i="46"/>
  <c r="F92" i="46"/>
  <c r="F91" i="46"/>
  <c r="F90" i="46"/>
  <c r="F89" i="46"/>
  <c r="F88" i="46"/>
  <c r="F87" i="46"/>
  <c r="F86" i="46"/>
  <c r="F85" i="46"/>
  <c r="F83" i="46"/>
  <c r="E82" i="46"/>
  <c r="F81" i="46"/>
  <c r="F80" i="46"/>
  <c r="F79" i="46"/>
  <c r="F78" i="46"/>
  <c r="F77" i="46"/>
  <c r="F76" i="46"/>
  <c r="F75" i="46"/>
  <c r="F74" i="46"/>
  <c r="F73" i="46"/>
  <c r="E72" i="46"/>
  <c r="E139" i="46" s="1"/>
  <c r="D72" i="46"/>
  <c r="D139" i="46" s="1"/>
  <c r="C72" i="46"/>
  <c r="F71" i="46"/>
  <c r="F70" i="46"/>
  <c r="F69" i="46"/>
  <c r="F68" i="46"/>
  <c r="F67" i="46"/>
  <c r="F66" i="46"/>
  <c r="F65" i="46"/>
  <c r="F64" i="46"/>
  <c r="F63" i="46"/>
  <c r="F62" i="46"/>
  <c r="F61" i="46"/>
  <c r="F60" i="46"/>
  <c r="F59" i="46"/>
  <c r="F58" i="46"/>
  <c r="F57" i="46"/>
  <c r="F56" i="46"/>
  <c r="F55" i="46"/>
  <c r="F54" i="46"/>
  <c r="F53" i="46"/>
  <c r="F72" i="46" s="1"/>
  <c r="F51" i="46"/>
  <c r="E50" i="46"/>
  <c r="D50" i="46"/>
  <c r="C50" i="46"/>
  <c r="F49" i="46"/>
  <c r="F48" i="46"/>
  <c r="F47" i="46"/>
  <c r="F46" i="46"/>
  <c r="F50" i="46" s="1"/>
  <c r="E45" i="46"/>
  <c r="D45" i="46"/>
  <c r="C45" i="46"/>
  <c r="F44" i="46"/>
  <c r="F43" i="46"/>
  <c r="F45" i="46" s="1"/>
  <c r="E42" i="46"/>
  <c r="D42" i="46"/>
  <c r="C42" i="46"/>
  <c r="F41" i="46"/>
  <c r="F40" i="46"/>
  <c r="E39" i="46"/>
  <c r="E52" i="46" s="1"/>
  <c r="D39" i="46"/>
  <c r="D52" i="46" s="1"/>
  <c r="C39" i="46"/>
  <c r="F38" i="46"/>
  <c r="F37" i="46"/>
  <c r="F39" i="46" s="1"/>
  <c r="F32" i="46"/>
  <c r="F31" i="46"/>
  <c r="F30" i="46"/>
  <c r="F29" i="46"/>
  <c r="E28" i="46"/>
  <c r="C28" i="46"/>
  <c r="C33" i="46" s="1"/>
  <c r="F27" i="46"/>
  <c r="F26" i="46"/>
  <c r="F28" i="46" s="1"/>
  <c r="E25" i="46"/>
  <c r="E33" i="46" s="1"/>
  <c r="F24" i="46"/>
  <c r="F25" i="46" s="1"/>
  <c r="D23" i="46"/>
  <c r="D33" i="46" s="1"/>
  <c r="F22" i="46"/>
  <c r="F21" i="46"/>
  <c r="F20" i="46"/>
  <c r="F19" i="46"/>
  <c r="F18" i="46"/>
  <c r="F17" i="46"/>
  <c r="F16" i="46"/>
  <c r="C34" i="33"/>
  <c r="C28" i="33"/>
  <c r="C21" i="33"/>
  <c r="C15" i="33"/>
  <c r="C139" i="46"/>
  <c r="C52" i="46"/>
  <c r="F147" i="46"/>
  <c r="F149" i="46" s="1"/>
  <c r="F108" i="46"/>
  <c r="F23" i="48"/>
  <c r="F28" i="48"/>
  <c r="F110" i="48"/>
  <c r="F84" i="48"/>
  <c r="F120" i="48"/>
  <c r="F154" i="48"/>
  <c r="E141" i="48"/>
  <c r="D150" i="47"/>
  <c r="D172" i="47" s="1"/>
  <c r="C153" i="48"/>
  <c r="C176" i="48" s="1"/>
  <c r="D142" i="51"/>
  <c r="D154" i="51" s="1"/>
  <c r="F28" i="51"/>
  <c r="E150" i="46" l="1"/>
  <c r="E172" i="46" s="1"/>
  <c r="F82" i="46"/>
  <c r="F105" i="46"/>
  <c r="F139" i="46" s="1"/>
  <c r="F118" i="46"/>
  <c r="F138" i="46"/>
  <c r="F33" i="47"/>
  <c r="F35" i="48"/>
  <c r="F41" i="48"/>
  <c r="F54" i="48" s="1"/>
  <c r="F140" i="48"/>
  <c r="F150" i="48"/>
  <c r="F152" i="48" s="1"/>
  <c r="F23" i="49"/>
  <c r="F28" i="49"/>
  <c r="F150" i="49"/>
  <c r="F152" i="49" s="1"/>
  <c r="F154" i="49"/>
  <c r="F146" i="49"/>
  <c r="F35" i="51"/>
  <c r="D154" i="52"/>
  <c r="F84" i="52"/>
  <c r="F142" i="52" s="1"/>
  <c r="F23" i="46"/>
  <c r="F33" i="46" s="1"/>
  <c r="F42" i="46"/>
  <c r="F52" i="46" s="1"/>
  <c r="C150" i="46"/>
  <c r="C172" i="46" s="1"/>
  <c r="F52" i="47"/>
  <c r="F150" i="47" s="1"/>
  <c r="F172" i="47" s="1"/>
  <c r="F139" i="47"/>
  <c r="E54" i="48"/>
  <c r="E153" i="48" s="1"/>
  <c r="E176" i="48" s="1"/>
  <c r="F74" i="48"/>
  <c r="F44" i="49"/>
  <c r="F52" i="49"/>
  <c r="F74" i="49"/>
  <c r="F111" i="51"/>
  <c r="F142" i="51" s="1"/>
  <c r="F154" i="51" s="1"/>
  <c r="F177" i="51" s="1"/>
  <c r="F23" i="52"/>
  <c r="F35" i="52" s="1"/>
  <c r="F41" i="52"/>
  <c r="F54" i="52" s="1"/>
  <c r="D150" i="46"/>
  <c r="D172" i="46" s="1"/>
  <c r="F35" i="49"/>
  <c r="C139" i="47"/>
  <c r="C150" i="47" s="1"/>
  <c r="C172" i="47" s="1"/>
  <c r="E139" i="47"/>
  <c r="E150" i="47" s="1"/>
  <c r="E172" i="47" s="1"/>
  <c r="D141" i="48"/>
  <c r="D153" i="48" s="1"/>
  <c r="D176" i="48" s="1"/>
  <c r="F54" i="49"/>
  <c r="C54" i="49"/>
  <c r="C153" i="49" s="1"/>
  <c r="C176" i="49" s="1"/>
  <c r="E54" i="49"/>
  <c r="E153" i="49" s="1"/>
  <c r="E176" i="49" s="1"/>
  <c r="D141" i="49"/>
  <c r="D153" i="49" s="1"/>
  <c r="D176" i="49" s="1"/>
  <c r="F107" i="49"/>
  <c r="F141" i="49" s="1"/>
  <c r="E154" i="52"/>
  <c r="E177" i="52" s="1"/>
  <c r="E142" i="52"/>
  <c r="F150" i="46" l="1"/>
  <c r="F172" i="46" s="1"/>
  <c r="F154" i="52"/>
  <c r="F177" i="52" s="1"/>
  <c r="F141" i="48"/>
  <c r="F153" i="48"/>
  <c r="F176" i="48" s="1"/>
  <c r="F153" i="49"/>
  <c r="F176" i="49" s="1"/>
  <c r="C72" i="54" l="1"/>
</calcChain>
</file>

<file path=xl/sharedStrings.xml><?xml version="1.0" encoding="utf-8"?>
<sst xmlns="http://schemas.openxmlformats.org/spreadsheetml/2006/main" count="3942" uniqueCount="420">
  <si>
    <t>МЕЛЕНЦИ</t>
  </si>
  <si>
    <t xml:space="preserve">Број:    </t>
  </si>
  <si>
    <t xml:space="preserve"> </t>
  </si>
  <si>
    <t xml:space="preserve">                                                                                                             у динарима </t>
  </si>
  <si>
    <t>Број конта</t>
  </si>
  <si>
    <t>Назив прихода</t>
  </si>
  <si>
    <t>Од РФЗО</t>
  </si>
  <si>
    <t>ИЗ ОСТАЛИХ ИЗВОРА</t>
  </si>
  <si>
    <t>ИЗ БУЏЕТА</t>
  </si>
  <si>
    <t>УКУПНО</t>
  </si>
  <si>
    <t>Приходи од имовине који припадају имаоцома полисе осигирања</t>
  </si>
  <si>
    <t>Приход од продаје  услуга на тржишту - приватници</t>
  </si>
  <si>
    <t xml:space="preserve"> Приход од продаје  услуга- Војна Пошта</t>
  </si>
  <si>
    <t xml:space="preserve"> Приходи од продаје услуга-пензионери-административне забрane </t>
  </si>
  <si>
    <t xml:space="preserve"> Приходи од продаје услуга –пензионери ПИО</t>
  </si>
  <si>
    <t xml:space="preserve"> Остали приходи од продаје добара и услуга</t>
  </si>
  <si>
    <t xml:space="preserve">   Приходи од продаје  добара и услуга</t>
  </si>
  <si>
    <t xml:space="preserve"> Приход од РФЗО- стационар</t>
  </si>
  <si>
    <t xml:space="preserve"> Приход од РФЗО– амбуланта </t>
  </si>
  <si>
    <t xml:space="preserve">Примања од продаје покретне имовине </t>
  </si>
  <si>
    <t xml:space="preserve"> Примања од продаје покретне имовине</t>
  </si>
  <si>
    <t>Примања од продаје робе за даљу продају-кухиња и ресторан</t>
  </si>
  <si>
    <t xml:space="preserve"> Примања од продаје робе за даљу продају</t>
  </si>
  <si>
    <t xml:space="preserve"> УКУПНИ ПРИХОДИ  (класе 7+8)     </t>
  </si>
  <si>
    <t>Назив расхода</t>
  </si>
  <si>
    <t>Од РЗЗО</t>
  </si>
  <si>
    <t xml:space="preserve">Из осталих извора </t>
  </si>
  <si>
    <t>Укупно</t>
  </si>
  <si>
    <t>Плате по основу цене рада</t>
  </si>
  <si>
    <t xml:space="preserve">   Плате и додаци</t>
  </si>
  <si>
    <t xml:space="preserve">  Социјални  доприноси на терет послодавца</t>
  </si>
  <si>
    <t xml:space="preserve">Поклони за децу запослених  </t>
  </si>
  <si>
    <t xml:space="preserve">    Накнада у натури</t>
  </si>
  <si>
    <t xml:space="preserve">Порођајно боловање </t>
  </si>
  <si>
    <t>Отпремнина приликом одласка у пензију</t>
  </si>
  <si>
    <t>Помоћ у случају смрти запосленог и члана породице</t>
  </si>
  <si>
    <t xml:space="preserve">   Социјална давања</t>
  </si>
  <si>
    <t>Јубиларне награде</t>
  </si>
  <si>
    <t>Трошкови платног промета</t>
  </si>
  <si>
    <t>Трошкови банкарских услуга</t>
  </si>
  <si>
    <t>Услуге електричне енергије</t>
  </si>
  <si>
    <t>Природни гас</t>
  </si>
  <si>
    <t>Дератизација</t>
  </si>
  <si>
    <t>Одвоз отпада</t>
  </si>
  <si>
    <t xml:space="preserve"> телефон, телефакс</t>
  </si>
  <si>
    <t>Интернет услуге и слично</t>
  </si>
  <si>
    <t>Услуге мобилне телефоније</t>
  </si>
  <si>
    <t>Услуге доставе</t>
  </si>
  <si>
    <t>Осигурање имовине</t>
  </si>
  <si>
    <t>Осигурање возила</t>
  </si>
  <si>
    <t>Здравствено осигурање запослених</t>
  </si>
  <si>
    <t>Осигурање од одговорности према трећим лицима</t>
  </si>
  <si>
    <t xml:space="preserve">     Стални трошкови</t>
  </si>
  <si>
    <t>Трошкови дневница (исхране) на службеном путу</t>
  </si>
  <si>
    <t>Трошкови превоза на службеном путу у земљи</t>
  </si>
  <si>
    <t>Трошкови смештаја на службеном путу у земљи</t>
  </si>
  <si>
    <t>Трошкови превоза на службеном путу у иностранство</t>
  </si>
  <si>
    <t>Превоз средствима јавног превоза</t>
  </si>
  <si>
    <t xml:space="preserve">    Трошкови путовања</t>
  </si>
  <si>
    <t>Остале компјутерске услуге-одржавање софтвера</t>
  </si>
  <si>
    <t>Котизација за семинаре</t>
  </si>
  <si>
    <t>Услуге рекламирања</t>
  </si>
  <si>
    <t>Објављивање тендера и других огласа</t>
  </si>
  <si>
    <t>Накнаде чланова Управног и Надзорног одбора</t>
  </si>
  <si>
    <t>Остале стручне услуге –културно забавни садржаји</t>
  </si>
  <si>
    <t>Стручне услуге, допунски рад</t>
  </si>
  <si>
    <t>Остале стручне услуге-спољна контрола рада у лабораторији</t>
  </si>
  <si>
    <t>Репрезентација</t>
  </si>
  <si>
    <t xml:space="preserve">    Услуге по уговору</t>
  </si>
  <si>
    <t>Услуге јавног здравства – анализе</t>
  </si>
  <si>
    <t>Остале специјализоване услуге</t>
  </si>
  <si>
    <t xml:space="preserve">     Специјализоване услуге</t>
  </si>
  <si>
    <t>Електричне инсталације услуге</t>
  </si>
  <si>
    <t>Механичке поправке -услуге</t>
  </si>
  <si>
    <t>Поправке рачунарске опреме</t>
  </si>
  <si>
    <t>Поправке опреме за комуникацију</t>
  </si>
  <si>
    <t>Текуће поправке опреме за домаћинство</t>
  </si>
  <si>
    <t>Услуге одржавања административне опреме</t>
  </si>
  <si>
    <t>Текуће поправке и одржавање медицинске опреме</t>
  </si>
  <si>
    <t xml:space="preserve">Остале текуће поправке и одржавање </t>
  </si>
  <si>
    <t>Канцеларијски материјал</t>
  </si>
  <si>
    <t>Расходи за радне униформе</t>
  </si>
  <si>
    <t>Цвеће и зеленило</t>
  </si>
  <si>
    <t xml:space="preserve">Стручна литература за редовне потребе </t>
  </si>
  <si>
    <t>Бензин, дизел гориво</t>
  </si>
  <si>
    <t>Инфузиони раствори</t>
  </si>
  <si>
    <t>Лекови</t>
  </si>
  <si>
    <t>Остали санитетски и потрошни материјал</t>
  </si>
  <si>
    <t>Остали лабораторијски материјал</t>
  </si>
  <si>
    <t>Производи за чишћење</t>
  </si>
  <si>
    <t>Намирнице за припремање хране</t>
  </si>
  <si>
    <t xml:space="preserve">Потрошни материјал </t>
  </si>
  <si>
    <t>Алат и инвентар -медицински</t>
  </si>
  <si>
    <t>Алат и инвентар ситан инвентар ресторан</t>
  </si>
  <si>
    <t>Алат и инвентар остали ситан инвентар</t>
  </si>
  <si>
    <t>Материјал за посебне намене-технички</t>
  </si>
  <si>
    <t xml:space="preserve">    Материјал</t>
  </si>
  <si>
    <t>КОРИШЋЕЊЕ УСЛУГА И РОБА (421+422+423+424+425+426)</t>
  </si>
  <si>
    <t>Амортизација опреме</t>
  </si>
  <si>
    <t>Амортизацја</t>
  </si>
  <si>
    <t>Трошкови провизија ПИО</t>
  </si>
  <si>
    <t xml:space="preserve">   ОТПЛАТА КАМАТА</t>
  </si>
  <si>
    <t>Регистрација возила</t>
  </si>
  <si>
    <t>Порез на додату вредност</t>
  </si>
  <si>
    <t xml:space="preserve">Таксе  </t>
  </si>
  <si>
    <t xml:space="preserve">   Порези обавезе таксе </t>
  </si>
  <si>
    <t>Новчане казне по решењу судова</t>
  </si>
  <si>
    <t xml:space="preserve">  ОСТАЛИ РАСХОДИ</t>
  </si>
  <si>
    <t xml:space="preserve">   УКУПНО ТЕКУЋИ РАСХОДИ (41+42+43+44+48)</t>
  </si>
  <si>
    <t>Намештај</t>
  </si>
  <si>
    <t>Рачунарска опрема</t>
  </si>
  <si>
    <t>Опрема за домаћинство</t>
  </si>
  <si>
    <t xml:space="preserve">Медицинска опрема </t>
  </si>
  <si>
    <t>Електронска опрема</t>
  </si>
  <si>
    <t>Залихе робе за даљу продају</t>
  </si>
  <si>
    <t>УКУПНИ ТРОШКОВИ  - класе  4+5</t>
  </si>
  <si>
    <t xml:space="preserve">     РАСХОДИ ЗА ЗАПОСЛЕНЕ            (411+412+413+414 +416)</t>
  </si>
  <si>
    <t xml:space="preserve">СПЕЦИЈАЛНА БОЛНИЦА   ЗА  РЕХАБИЛИТАЦИЈУ     «РУСАНДА»           </t>
  </si>
  <si>
    <t>__________________________</t>
  </si>
  <si>
    <t xml:space="preserve">     др  Душан Сланкаменац</t>
  </si>
  <si>
    <t>Приход од продаје амбул услуга на тржишту</t>
  </si>
  <si>
    <t xml:space="preserve">Меморставке за рефундацрасхода буџета Града из претходне године </t>
  </si>
  <si>
    <t>Меморставке за рефундацрасхода</t>
  </si>
  <si>
    <t xml:space="preserve">  Трансфери између буџкор на истом нивоу  </t>
  </si>
  <si>
    <t>Помоћ у медицин лечењу запосленог</t>
  </si>
  <si>
    <t>Осигурање запослних у случају несреће на послу</t>
  </si>
  <si>
    <t>Трошкови дневница на службеном путу у иностран</t>
  </si>
  <si>
    <t xml:space="preserve">     Текуће поправке и одржав(услуге и материјал)</t>
  </si>
  <si>
    <t>1 Председнику УО</t>
  </si>
  <si>
    <t xml:space="preserve">2 Директору </t>
  </si>
  <si>
    <t xml:space="preserve">3 Економско-финансијском сектору </t>
  </si>
  <si>
    <t>Остале стручне услуге-услуге заштите здравља на раду</t>
  </si>
  <si>
    <r>
      <t> </t>
    </r>
    <r>
      <rPr>
        <b/>
        <sz val="8"/>
        <color indexed="8"/>
        <rFont val="Times New Roman"/>
        <family val="1"/>
        <charset val="238"/>
      </rPr>
      <t>ИЗДАЦИ ЗА НЕФИНАНСИЈСКУ ИМОВИНУ</t>
    </r>
  </si>
  <si>
    <t>Котизација за учествовање на сајмовима</t>
  </si>
  <si>
    <t>Текући добровољни транфери у корист нивоа града</t>
  </si>
  <si>
    <t>Услуга заштите имовине</t>
  </si>
  <si>
    <t>Остале опште услуге (кључеви,печати)</t>
  </si>
  <si>
    <t>Остали материјал(амбалажа за медиц,отпад)</t>
  </si>
  <si>
    <t>Остали трошкови за посл.путовање у земљи</t>
  </si>
  <si>
    <t xml:space="preserve">Остали трошкови за посл.путовање у иностранство </t>
  </si>
  <si>
    <t>Остале медијске услуге-сајт</t>
  </si>
  <si>
    <r>
      <t>Капитално одржавање зграда  и пословног простора-</t>
    </r>
    <r>
      <rPr>
        <b/>
        <sz val="8"/>
        <color indexed="8"/>
        <rFont val="Times New Roman"/>
        <family val="1"/>
      </rPr>
      <t>Извођење радова на Реконструкција пелоидо блока II фаза</t>
    </r>
  </si>
  <si>
    <r>
      <t>Капитално одржавање зграда  и пословног простора-</t>
    </r>
    <r>
      <rPr>
        <b/>
        <sz val="8"/>
        <color indexed="8"/>
        <rFont val="Times New Roman"/>
        <family val="1"/>
      </rPr>
      <t>Извођење радова на реконструкцији кинези сале</t>
    </r>
  </si>
  <si>
    <r>
      <t>Капитално одржавање зграда  и пословног простора-</t>
    </r>
    <r>
      <rPr>
        <b/>
        <sz val="8"/>
        <color indexed="8"/>
        <rFont val="Times New Roman"/>
        <family val="1"/>
      </rPr>
      <t>Изградња вентилације у кухињи</t>
    </r>
  </si>
  <si>
    <t>511321-01</t>
  </si>
  <si>
    <t>511321-04</t>
  </si>
  <si>
    <t>511321-05</t>
  </si>
  <si>
    <t>511321-07</t>
  </si>
  <si>
    <t>511321-09</t>
  </si>
  <si>
    <t>Услуге образовања и усавршавања запослених-учење страног језика</t>
  </si>
  <si>
    <t>Остале финансијске услуге-књиговодствене</t>
  </si>
  <si>
    <t>Правно заступање пред домаћим судовима-адвокатске услуге</t>
  </si>
  <si>
    <t>Остале стручне услуге-информатичке услуге</t>
  </si>
  <si>
    <t>Остале стручне услуге-консалтинг-маркетинг услуге</t>
  </si>
  <si>
    <t>Допринос за ПИО 12%</t>
  </si>
  <si>
    <t>Допринос за здравство 5,15%</t>
  </si>
  <si>
    <t>Превоз на посао и са посла-уговорени превоз</t>
  </si>
  <si>
    <t>Намештај-медицински</t>
  </si>
  <si>
    <t>512211-01</t>
  </si>
  <si>
    <t>Капитално одржавање зграда  и пословног простора-Реконструкција фекалне канализације-купатила</t>
  </si>
  <si>
    <t>Остали издаци за стручно образовање-чланарине,</t>
  </si>
  <si>
    <t>председник УО:</t>
  </si>
  <si>
    <t xml:space="preserve">    4 Архиви</t>
  </si>
  <si>
    <t>Пиће (вода)</t>
  </si>
  <si>
    <t>Остале услуге и материјали за текуће поправке и одржавање зграда- грађевински</t>
  </si>
  <si>
    <t>Храна -кетеринг</t>
  </si>
  <si>
    <t>Услуге финасијског саветника</t>
  </si>
  <si>
    <t>у хиљадама</t>
  </si>
  <si>
    <t>РАСХОДИ ЗА ЗАПОСЛЕНЕ (411+412-413-414-416)</t>
  </si>
  <si>
    <t>УКУПНО ТЕКУЋИ РАСХОДИ (41+42+43+44+48)</t>
  </si>
  <si>
    <t xml:space="preserve"> ПРОЈЕКЦИЈА ПРИХОДА И РАСХОДА ЗА 2018 ГОДИНУ</t>
  </si>
  <si>
    <t>Специјална болница за рехабилитацију "Русанда"</t>
  </si>
  <si>
    <t>Меленци</t>
  </si>
  <si>
    <t>Меморандумске ставке за рефундац. расхода</t>
  </si>
  <si>
    <t xml:space="preserve">  Трансфери између буџетских корисника на истом нивоу  </t>
  </si>
  <si>
    <t>Трошкови смештаја на службеном путу у  иностранство</t>
  </si>
  <si>
    <t>Услуге водовода и канализације</t>
  </si>
  <si>
    <t>Услуге чишћења</t>
  </si>
  <si>
    <t>Радио -телевизијска претплата -Сокој</t>
  </si>
  <si>
    <t>Плата -Накнаде зараде за боловање до 30 дана</t>
  </si>
  <si>
    <t xml:space="preserve"> ФИНАНСИЈСКИ ПЛАН ЗА 2019 ГОДИНУ</t>
  </si>
  <si>
    <t>Идејни пројекат-</t>
  </si>
  <si>
    <t>Услуге превођења</t>
  </si>
  <si>
    <t>Остале стручне услуге-консултантске услуге из области набавке</t>
  </si>
  <si>
    <t>511321-08</t>
  </si>
  <si>
    <t xml:space="preserve">Капитално одржавање зграда  и пословног простора-Реконструкција V павиљона </t>
  </si>
  <si>
    <t xml:space="preserve">ПРЕДЛОГ </t>
  </si>
  <si>
    <t>511321-03</t>
  </si>
  <si>
    <r>
      <t>Капитално одржавање зграда  и пословног простора-</t>
    </r>
    <r>
      <rPr>
        <b/>
        <sz val="8"/>
        <color indexed="8"/>
        <rFont val="Times New Roman"/>
        <family val="1"/>
      </rPr>
      <t>Извођење радова на тераси</t>
    </r>
  </si>
  <si>
    <t>511321-22</t>
  </si>
  <si>
    <t>Капитално одржавање зграда  и пословног простора-рестаурација 7</t>
  </si>
  <si>
    <t>511321-20</t>
  </si>
  <si>
    <t xml:space="preserve">Капитално одржавање зграда  и пословног простора-рестаурација 2 </t>
  </si>
  <si>
    <t>511321-21</t>
  </si>
  <si>
    <t xml:space="preserve">Капитално одржавање зграда  и пословног простора-рестаурација 1 павиљона </t>
  </si>
  <si>
    <t xml:space="preserve">Датум:26.02.2019.        </t>
  </si>
  <si>
    <t>На основу члана 136 став 1 тачка 5 Закона о здравственој заштити,</t>
  </si>
  <si>
    <t xml:space="preserve">, на 47 заједничкој седници Управног и Надзорног одбора Специјалне болнице за рехабилитацију „Русанда“ Меленци </t>
  </si>
  <si>
    <t>одржаној дана 26.02.2019. године, доноси се следећи:</t>
  </si>
  <si>
    <t>Капитално одржавање зграда  и пословног простора-извођење радова  9.приземље</t>
  </si>
  <si>
    <t>Аутомобил</t>
  </si>
  <si>
    <r>
      <t>Капитално одржавање зграда  и пословног простора-</t>
    </r>
    <r>
      <rPr>
        <b/>
        <sz val="8"/>
        <color indexed="8"/>
        <rFont val="Times New Roman"/>
        <family val="1"/>
      </rPr>
      <t xml:space="preserve">Извођење радова на рконструкцији ресторана 6.павиљон и </t>
    </r>
  </si>
  <si>
    <t>додаје се и гласи 10.000.000</t>
  </si>
  <si>
    <t>Примања од задуживања од пословних банака</t>
  </si>
  <si>
    <t>Приходи из буџета АПВојводина</t>
  </si>
  <si>
    <t>додаје се и гласи 7.096.980</t>
  </si>
  <si>
    <t>мења се и гласи 111.271.069</t>
  </si>
  <si>
    <t>Отплата гланице домаћим пословним банкама</t>
  </si>
  <si>
    <t>додаје се и гласи 3.809.524</t>
  </si>
  <si>
    <t xml:space="preserve">Обавезе по основу отплате камате домаћим посл.банкама </t>
  </si>
  <si>
    <t>додаје се и гласи 390.267</t>
  </si>
  <si>
    <t xml:space="preserve">Обавезе по основу отплате камата домаћим.посл.банкама </t>
  </si>
  <si>
    <t>Отплата главнице домаћим посл.банкама</t>
  </si>
  <si>
    <t>мења се и гласи 5.800.209</t>
  </si>
  <si>
    <t xml:space="preserve">Датум:05.04.2019.        </t>
  </si>
  <si>
    <t>одржаној дана 05.04.2019. године, доноси се следећи:</t>
  </si>
  <si>
    <t>O b r a z l o ž e n j e</t>
  </si>
  <si>
    <t>Због потребе отплате кредита неопходно је ДОДАТИ нови конто 441411-обавезе по основу отплате камате домаћим пословним банкама који износи : 390.267,00 динара као и конто 611411-отплата главнице домаћим пословним банкама који износи 3.809.524,00 динара.Због потреба отплате дела главнице дуга и камате потребно је УМАЊИТИ конто 423541-услуге финансијског саветника који наком измена износи: 5.800.209,00 динара.</t>
  </si>
  <si>
    <t>Збoг пoтрeбe изрaдe и дoстaвљaњa трoмeсeчнoг извeштaja o пoслoвaњу филиjaли РФЗO-a, срeдствa кoja су дoбиjeнa oд пoслoвнe бaнкe у изнoсу oд 10.000.000,00 динaрa мoрajу сe уврстити у финaнсиjски плaн зa 2019. гoдину и то ДОДАВАЊЕМ новог кoнтa брoj 911421 пoд нaзивoм -примaњa oд зaдуживaњa од пословних банака.С обзиром да смо потписали уговор са покрајинском Владом о додели средстава путем јавног конкурса за финансирање набавке медицинске опреме потребно је ДОДАТИ нови конто који је предвиђен за та средства под бројем 79111107 и називом -приходи из буџета АПВ у износу од 7.096.980,00 динара.Због свега наведеног неопходно је УМАЊИТИ конто 74237305 -приход од продаје услуга на тржишту-приватници који након измена износи: 111.271.069,00</t>
  </si>
  <si>
    <t>1-599/19-49-1</t>
  </si>
  <si>
    <t xml:space="preserve">, на 49 телефонској седници Управног  одбора Специјалне болнице за рехабилитацију „Русанда“ Меленци </t>
  </si>
  <si>
    <t xml:space="preserve">Датум:               05.04.2019.        </t>
  </si>
  <si>
    <t xml:space="preserve">, на 49 телефонска седници Управног  одбора Специјалне болнице за рехабилитацију „Русанда“ Меленци </t>
  </si>
  <si>
    <t>О Д Л У К А</t>
  </si>
  <si>
    <t>одржаној дана ____________ године, доноси се следећи:</t>
  </si>
  <si>
    <t>Oстале стручне услуге-одржавање електро инсталације</t>
  </si>
  <si>
    <t>додаје се и гласи 540.000</t>
  </si>
  <si>
    <t>мења се и гласи 1.861.205</t>
  </si>
  <si>
    <t>ФИНАНСИЈСКИ ПЛАН ЗА 2019. ГОДИНУ</t>
  </si>
  <si>
    <t>I. УКУПНИ ПРИХОДИ И ПРИМАЊА</t>
  </si>
  <si>
    <t>Опис</t>
  </si>
  <si>
    <t>Износ планираних прихода и примања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</si>
  <si>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</si>
  <si>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</si>
  <si>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</si>
  <si>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</si>
  <si>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</si>
  <si>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</si>
  <si>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</si>
  <si>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</si>
  <si>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</si>
  <si>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</si>
  <si>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</si>
  <si>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</si>
  <si>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</si>
  <si>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</si>
  <si>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</si>
  <si>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</si>
  <si>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ПРИХОДИ ОД ИМОВИНЕ</t>
  </si>
  <si>
    <t>Приход од имовине који припада имаоцима полиса осигурања</t>
  </si>
  <si>
    <t>Закуп непроизведене имовине</t>
  </si>
  <si>
    <t>ПРИХОДИ ОД ПРОДАЈЕ ДОБАРА И УСЛУГА</t>
  </si>
  <si>
    <t xml:space="preserve"> Приход од продаје амбул услуга на тржишту</t>
  </si>
  <si>
    <t xml:space="preserve"> Приход од продаје  услуга на тржишту - приватници</t>
  </si>
  <si>
    <t>ПРИХОДИ ИЗ БУЏЕТА</t>
  </si>
  <si>
    <t xml:space="preserve">ПРИМАЊА ОД ПРОДАЈЕ ПОКРЕТНЕ ИМОВИНЕ </t>
  </si>
  <si>
    <t>Примања од продаје покретне имовине</t>
  </si>
  <si>
    <t>ПРИМАЊА ОД ПРОДАЈЕ ОСТАЛИХ ОСНОВНИХ СРЕДСТАВА</t>
  </si>
  <si>
    <t>Примања од продаје осталих основних средстава</t>
  </si>
  <si>
    <t xml:space="preserve">ПРИМАЊА ОД ПРОДАЈЕ РОБЕ ЗА ДАЉУ ПРОДАЈУ </t>
  </si>
  <si>
    <t>ПРИМАЊА ОД ДОМАЋИХ ЗАДУЖИВАЊА</t>
  </si>
  <si>
    <t>Примања од задуживања од пословних банака у земљи</t>
  </si>
  <si>
    <t>УКУПНИ ПРИХОДИ И ПРИМАЊА</t>
  </si>
  <si>
    <t>II. УКУПНИ РАСХОДИ И ИЗДАЦИ</t>
  </si>
  <si>
    <t>Износ планираних расхода и издатака</t>
  </si>
  <si>
    <t>Расходи и издаци на терет буџета</t>
  </si>
  <si>
    <t xml:space="preserve">Републике </t>
  </si>
  <si>
    <t>ТЕКУЋИ РАСХОДИ И ИЗДАЦИ ЗА НЕФИНАНСИЈСКЕ ИМОВИНЕ (40000 + 50000)</t>
  </si>
  <si>
    <t>ТЕКУЋИ РАСХОДИ (41+42+43+44+48)</t>
  </si>
  <si>
    <t xml:space="preserve">РАСХОДИ ЗА ЗАПОСЛЕНЕ </t>
  </si>
  <si>
    <t>ПЛАТЕ, ДОДАЦИ И НАКНАДЕ ЗАПОСЛЕНИХ (ЗАРАДЕ)</t>
  </si>
  <si>
    <t>СОЦИЈАЛНИ ДОПРИНОСИ НА ТЕРЕТ ПОСЛОДАВЦА</t>
  </si>
  <si>
    <t>НАКНАДЕ У НАТУРИ (5182)</t>
  </si>
  <si>
    <t>СОЦИЈАЛНА ДАВАЊА ЗАПОСЛЕНИМА</t>
  </si>
  <si>
    <t>НАКНАДА ТРОШКОВА ЗА ЗАПОСЛЕНЕ</t>
  </si>
  <si>
    <t>Накнаде трошкова за запослене</t>
  </si>
  <si>
    <t xml:space="preserve">НАГРАДЕ ЗАПОСЛЕНИМА И ОСТАЛИ ПОСЕБНИ РАСХОДИ </t>
  </si>
  <si>
    <t>Награде запосленима и остали посебни расходи-Јубиларне награде</t>
  </si>
  <si>
    <t>КОРИШЋЕЊЕ УСЛУГА И РОБА</t>
  </si>
  <si>
    <t xml:space="preserve">СТАЛНИ ТРОШКОВИ </t>
  </si>
  <si>
    <t>ТРОШКОВИ ПУТОВАЊА</t>
  </si>
  <si>
    <t>Трошкови службених путовања у земљи</t>
  </si>
  <si>
    <t>Остали трошкови транспорта</t>
  </si>
  <si>
    <t>УСЛУГЕ ПО УГОВОРУ</t>
  </si>
  <si>
    <t>СПЕЦИЈАЛИЗОВАНЕ УСЛУГЕ</t>
  </si>
  <si>
    <t>ТЕКУЋЕ ПОПРАВКЕ И ОДРЖАВАЊЕ</t>
  </si>
  <si>
    <t>МАТЕРИЈАЛ</t>
  </si>
  <si>
    <t xml:space="preserve">АМОРТИЗАЦИЈА И УПОТРЕБА СРЕДСТАВА ЗА РАД </t>
  </si>
  <si>
    <t xml:space="preserve">ОТПЛАТА КАМАТА И ПРАТЕЋИ ТРОШКОВИ ЗАДУЖИВАЊА </t>
  </si>
  <si>
    <t xml:space="preserve">ОТПЛАТЕ ДОМАЋИХ КАМАТА </t>
  </si>
  <si>
    <t xml:space="preserve">ПРАТЕЋИ ТРОШКОВИ ЗАДУЖИВАЊА </t>
  </si>
  <si>
    <t>Негативне курсне разлике</t>
  </si>
  <si>
    <t>Казне за кашњење</t>
  </si>
  <si>
    <t>Остали пратећи трошкови задуживања</t>
  </si>
  <si>
    <t xml:space="preserve">ОСТАЛИ РАСХОДИ </t>
  </si>
  <si>
    <t>ПОРЕЗИ, ОБАВЕЗНЕ ТАКСЕ И КАЗНЕ</t>
  </si>
  <si>
    <t xml:space="preserve">НОВЧАНЕ КАЗНЕ И ПЕНАЛИ ПО РЕШЕЊУ СУДОВА </t>
  </si>
  <si>
    <t>Новчане казне и пенали по решењу судова</t>
  </si>
  <si>
    <t xml:space="preserve">ИЗДАЦИ ЗА НЕФИНАНСИЈСКУ ИМОВИНУ </t>
  </si>
  <si>
    <t xml:space="preserve">ОСНОВНА СРЕДСТВА </t>
  </si>
  <si>
    <r>
      <t>Капитално одржавање зграда  и пословног простора-</t>
    </r>
    <r>
      <rPr>
        <b/>
        <sz val="10"/>
        <color indexed="8"/>
        <rFont val="Times New Roman"/>
        <family val="1"/>
        <charset val="238"/>
      </rPr>
      <t>Извођење радова на Реконструкција пелоидо блока II фаза</t>
    </r>
  </si>
  <si>
    <r>
      <t>Капитално одржавање зграда  и пословног простора-</t>
    </r>
    <r>
      <rPr>
        <b/>
        <sz val="10"/>
        <color indexed="8"/>
        <rFont val="Times New Roman"/>
        <family val="1"/>
        <charset val="238"/>
      </rPr>
      <t>Извођење радова на тераси</t>
    </r>
  </si>
  <si>
    <r>
      <t>Капитално одржавање зграда  и пословног простора-</t>
    </r>
    <r>
      <rPr>
        <b/>
        <sz val="10"/>
        <color indexed="8"/>
        <rFont val="Times New Roman"/>
        <family val="1"/>
        <charset val="238"/>
      </rPr>
      <t>Извођење радова на реконструкцији кинези сале</t>
    </r>
  </si>
  <si>
    <r>
      <t>Капитално одржавање зграда  и пословног простора-</t>
    </r>
    <r>
      <rPr>
        <b/>
        <sz val="10"/>
        <color indexed="8"/>
        <rFont val="Times New Roman"/>
        <family val="1"/>
        <charset val="238"/>
      </rPr>
      <t xml:space="preserve">Извођење радова на рконструкцији ресторана 6.павиљон и </t>
    </r>
  </si>
  <si>
    <r>
      <t>Капитално одржавање зграда  и пословног простора-</t>
    </r>
    <r>
      <rPr>
        <b/>
        <sz val="10"/>
        <color indexed="8"/>
        <rFont val="Times New Roman"/>
        <family val="1"/>
        <charset val="238"/>
      </rPr>
      <t>Изградња вентилације у кухињи</t>
    </r>
  </si>
  <si>
    <t>МАШИНЕ И ОПРЕМА</t>
  </si>
  <si>
    <t xml:space="preserve">ИЗДАЦИ ЗА ОТПЛАТУ ГЛАВНИЦЕ И НАБАВКУ ФИНАНСИЈСКЕ ИМОВИНЕ </t>
  </si>
  <si>
    <t>Отплата главнице домаћим пословним банкама</t>
  </si>
  <si>
    <t>УКУПНИ РАСХОДИ И ИЗДАЦИ (400000+500000+600000)</t>
  </si>
  <si>
    <t>Укупно                        (од 4 до 9)</t>
  </si>
  <si>
    <t>(У динарима)</t>
  </si>
  <si>
    <t>Трошкови службених путовања у иностранству</t>
  </si>
  <si>
    <t>Трошкови превоза средствима јавног превоза</t>
  </si>
  <si>
    <t>ЗГРАДЕ И ГРАЂЕВИНСКИ ОБЈЕКТИ</t>
  </si>
  <si>
    <t>1-51-1-991/19</t>
  </si>
  <si>
    <t>одржаној дана 04.06.2019. године, доноси се следећи:</t>
  </si>
  <si>
    <t xml:space="preserve"> на 51 телефонска седници Управног  одбора Специјалне болнице за рехабилитацију „Русанда“ Меленци </t>
  </si>
  <si>
    <t>Споредне продаје добара и услуга које врше државне нетржишне јединице</t>
  </si>
  <si>
    <t>Трансфери између буџетских корисника на истом нивоу</t>
  </si>
  <si>
    <t>ТРАНСФЕРИ ИЗМЕЂУ БУЏЕТСКИХ КОРИСНИКА НА ИСТОМ НИВОУ</t>
  </si>
  <si>
    <t>Плате, додаци и накнаде запослених</t>
  </si>
  <si>
    <t>Отпремнине и помоћи</t>
  </si>
  <si>
    <t>Исплата накнада за време одсуствовања с посла на терет фондова</t>
  </si>
  <si>
    <t>Помоћ у медицинском лечењу запосленог или чланова уже породице и друге помоћи запосленом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</si>
  <si>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</si>
  <si>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</si>
  <si>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</si>
  <si>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</si>
  <si>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</si>
  <si>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Остали трошкови</t>
  </si>
  <si>
    <t>Услуге образовања и усавршавања запослених</t>
  </si>
  <si>
    <t>Услуге информисања</t>
  </si>
  <si>
    <t>Стручне услуге</t>
  </si>
  <si>
    <t>Текуће поправке и одржавање зграда и објеката</t>
  </si>
  <si>
    <t>Текуће поправке и одржавање опреме</t>
  </si>
  <si>
    <t>Административни материјал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</si>
  <si>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</si>
  <si>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</si>
  <si>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</si>
  <si>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Капитално одржавање зграда и објеката</t>
  </si>
  <si>
    <t>Административна опрема</t>
  </si>
  <si>
    <t>Остали порези</t>
  </si>
  <si>
    <t>ДРУГИ ПРИХОДИ</t>
  </si>
  <si>
    <t>Опрема за саобраћај</t>
  </si>
  <si>
    <t>Медицинска и лабораторијска опрема</t>
  </si>
  <si>
    <t>Пројектно планирање</t>
  </si>
  <si>
    <t>Примања од продаје робе за даљу продају</t>
  </si>
  <si>
    <t>Меморандумске ставке за рефундацију расхода из претходне године</t>
  </si>
  <si>
    <t>Приходи из буџета</t>
  </si>
  <si>
    <t>Накнаде у натури</t>
  </si>
  <si>
    <t>Награде запосленима и остали посебни расходи</t>
  </si>
  <si>
    <t>МЕМОРАНДУМСКЕ СТАВКЕ ЗА РЕФУНДАЦИЈУ РАСХОДА ИЗ ПРЕТХОДНЕ ГОДИНЕ</t>
  </si>
  <si>
    <t>Компијутерске услуге</t>
  </si>
  <si>
    <t>Услуге одржаванја рачунара</t>
  </si>
  <si>
    <t>Радови на водоводу и канализацији</t>
  </si>
  <si>
    <t>Приход РФЗО - партиципација</t>
  </si>
  <si>
    <t>Приманја од продаје робе за далју продају у корист Репиблике</t>
  </si>
  <si>
    <t>Градске таксе</t>
  </si>
  <si>
    <t>Судске таксе</t>
  </si>
  <si>
    <t>ПРИХОДИ ОД ПРОДАЈЕ НЕФИНАНСИЈСКЕ ИМОВИНЕ</t>
  </si>
  <si>
    <t>70000</t>
  </si>
  <si>
    <t>ТЕКУЋИ ПРИХОДИ</t>
  </si>
  <si>
    <t>Oстале стручне услуге-израда акта о процени ризика</t>
  </si>
  <si>
    <t>П Р Е Д Л О Г</t>
  </si>
  <si>
    <t>мења се и гласи 700.000</t>
  </si>
  <si>
    <t>мења се и гласи 10.300.209</t>
  </si>
  <si>
    <t>мења се и гласи  620.000</t>
  </si>
  <si>
    <t>додаје  се  600.000,00</t>
  </si>
  <si>
    <t xml:space="preserve">брише се </t>
  </si>
  <si>
    <t>мења се и гласи 2.800.000</t>
  </si>
  <si>
    <t xml:space="preserve">О Д Л У К А </t>
  </si>
  <si>
    <t>мења се и гласи 1.890.000</t>
  </si>
  <si>
    <t>О Б Р А З  Л О Ж Е Њ Е</t>
  </si>
  <si>
    <t xml:space="preserve">Конто 42359912 Остаке стручне услуге-израда акта о порцени ризика додаје се </t>
  </si>
  <si>
    <t>Конто 42359910 Остале стручне услуге-консултантске услуге из области набавке увећав амо и сада износи 620.000,00 динара, из разлога повећања обима пословања и контроле извештаја за потребе Управе за јавне набавке као и консултација из области јавних набавки.</t>
  </si>
  <si>
    <r>
      <rPr>
        <sz val="12"/>
        <rFont val="Times New Roman"/>
        <family val="1"/>
      </rPr>
      <t xml:space="preserve">Конто 421412 Интернет услуге увећавамо и сада износи 700.000,00 динара, из разлога боље покривености Установе интернетом и самим тим и већег задовољства корисника наших услуга , бољих услова за рад запослених у свим службама.                                                                                                                      Конто 423541 Услуге финансијског саветника мења се и износи 10.300.209,00 динара из разлога побољшања пословања Установе, надзора и контроле финансијског пословања, остваривања што бољих резултата у пословању, израде завршног рачуна, контроле редовних финансијских извештаја као и имплементацији нове финансијске политике.  </t>
    </r>
    <r>
      <rPr>
        <b/>
        <sz val="12"/>
        <rFont val="Times New Roman"/>
        <family val="1"/>
        <charset val="238"/>
      </rPr>
      <t xml:space="preserve"> </t>
    </r>
  </si>
  <si>
    <t>и износи 600.000,00 динара , због законске обавезе да поседујемо акт о процени ризика у заштити лица,имовине и пословања.</t>
  </si>
  <si>
    <r>
      <rPr>
        <sz val="12"/>
        <rFont val="Times New Roman"/>
        <family val="1"/>
      </rPr>
      <t>Конто 482200 Таксе мења се и износи 2.800.000,00 динара</t>
    </r>
    <r>
      <rPr>
        <b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</rPr>
      <t>због активних судских поступака у којима је Специјална болница тужена страна.</t>
    </r>
  </si>
  <si>
    <t>Конто 483100 Новчане казне мења се и износи 1.890.000,00 динара због повећаног броја  судских поступака.</t>
  </si>
  <si>
    <t>1-2314/19</t>
  </si>
  <si>
    <t>одржаној дана 20.08.2019. године, доноси се следећи:</t>
  </si>
  <si>
    <t>1-2315/19</t>
  </si>
  <si>
    <t xml:space="preserve"> на  седници Управног  одбора Специјалне болнице за рехабилитацију „Русанда“ Меленци </t>
  </si>
  <si>
    <t xml:space="preserve"> на 52. седници Управног и  одбора Специјалне болнице за рехабилитацију „Русанда“ Меленци </t>
  </si>
  <si>
    <t>мења се и гласи 3.598.000</t>
  </si>
  <si>
    <r>
      <t>Због свега наведеног</t>
    </r>
    <r>
      <rPr>
        <b/>
        <sz val="12"/>
        <rFont val="Times New Roman"/>
        <family val="1"/>
      </rPr>
      <t xml:space="preserve"> мења се конто </t>
    </r>
    <r>
      <rPr>
        <sz val="12"/>
        <rFont val="Times New Roman"/>
        <family val="1"/>
      </rPr>
      <t>: 511431 Идејни пројекат и сада гласи 3.598.000, а брише се  конто 51132109 Капитално одржавање зграда-реконструкција фекалне канализације</t>
    </r>
  </si>
  <si>
    <t>513111-01</t>
  </si>
  <si>
    <t>511321-19</t>
  </si>
  <si>
    <t>Капитално одржавање зграда  и пословног простора-ПВЦ прозори у 7</t>
  </si>
  <si>
    <t>одржаној дана_______.2019. године, доноси се следећи:</t>
  </si>
  <si>
    <t>мења се и гласи 3.196.799</t>
  </si>
  <si>
    <t>додаје се 480.000</t>
  </si>
  <si>
    <t>мења се и гласи 600.000</t>
  </si>
  <si>
    <t>мења се и гласи 1.460.000</t>
  </si>
  <si>
    <t>Капитално одржавање зграда  и пословног простора-ПВЦ столарија у 7 павиљону</t>
  </si>
  <si>
    <t>Остале некретнине и опрема</t>
  </si>
  <si>
    <t>додаје се 600.000</t>
  </si>
  <si>
    <t>Остале некретнине и опрема-солари</t>
  </si>
  <si>
    <t>O B R A Z L O Ž E N J E</t>
  </si>
  <si>
    <t>Због потребе ангажовања извођача радова за водоводну и канализациону мрежу, који поседује адекватну механизацију у виду ровокопача, булдожера и сл., како би се извршио ископ и замена дотрајалих водоводних цеви, увећава се конто 424911 Остале специјализоване услуге -изнајмљивање механизације за 480.000,00 динара.</t>
  </si>
  <si>
    <r>
      <t>З</t>
    </r>
    <r>
      <rPr>
        <sz val="12"/>
        <rFont val="Times New Roman"/>
        <family val="1"/>
      </rPr>
      <t>бог потребе ангажовања екстерног извођача радова због могућности хаварије на водоводној инфраструктури која је дотрајала, додаје се конто 425115 -Радови на водоводу и канализацији у износу од 480.000,00 динара.</t>
    </r>
  </si>
  <si>
    <t>Из разлога потребе да се прегледају соларни колектори,као и да се изврши замена изолације и пумпи ради постизања уштеде рачуна за гас, додаје се конто 513111-01 Остале некретнине и опрема -солари у износу од 600.000,00 динара.</t>
  </si>
  <si>
    <t>Ради што боље енергетске ефикасноти 7 павиљона и бољих услова за пацијенте потребно је заменити столарију.Из тог разлога додаје се конто 511321-19 Капитално одржавање зграда-ПВЦ столарија у износу од 480.000,00</t>
  </si>
  <si>
    <t>Због свега наведеног умањује се конто 511321-03 Капитално одрж.зграда и гласи 600.000,00 динара, умањује се конто 511324-04 Капитално одрж.зграда-извођење радова 6 пав.и сада гласи 1.460.000,00 динара.</t>
  </si>
  <si>
    <t>одржаној дана  28.10.2019. године, доноси се следећи:</t>
  </si>
  <si>
    <t>Мења се и гласи 2.800.000</t>
  </si>
  <si>
    <t>мења се и гласи 1.200.000</t>
  </si>
  <si>
    <t>Мења се и гласи 600.000</t>
  </si>
  <si>
    <t>мења се и гласи 1.500.000</t>
  </si>
  <si>
    <t>Мења се и гласи 10.700.000</t>
  </si>
  <si>
    <t>Мења се и гласи 400.000</t>
  </si>
  <si>
    <t>мења се и гласи 500.000</t>
  </si>
  <si>
    <t>мења се и гласи 400.000</t>
  </si>
  <si>
    <t>мења се и гласи 8.334.659</t>
  </si>
  <si>
    <t>Ради усклађивања финансијског плана са извештајем о извршењу буџета - образац 5 , неопходно је било извршити корекције на одређеним контима ради прерасподеле средстава.</t>
  </si>
  <si>
    <t xml:space="preserve"> ПРЕДЛОГ О Д Л У К Е</t>
  </si>
  <si>
    <t>одржаној дана 30.12.2019. године, доноси се следећи:</t>
  </si>
  <si>
    <t>1-3099-1-56-6/19</t>
  </si>
  <si>
    <t>На основу члана 136 став 1 тачка 5 Закона о здравственој заштити, на  седници Управног  одбора Специјалне болнице за рехабилитацију „Русанда“ Меленци одржаној дана  30.12.2019. године, доноси се следећи:</t>
  </si>
  <si>
    <t>СПЕЦИЈАЛНА БОЛНИЦА   ЗА  РЕХАБИЛИТАЦИЈУ     «РУСАНДА»           МЕЛЕНЦИ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</si>
</sst>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72" x14ac:knownFonts="1">
    <font>
      <sz val="11"/>
      <color theme="1"/>
      <name val="Calibri"/>
      <family val="2"/>
      <scheme val="minor"/>
    </font>
    <font>
      <b/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</font>
    <font>
      <b/>
      <sz val="10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u/>
      <sz val="8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9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Arial"/>
      <family val="2"/>
    </font>
    <font>
      <b/>
      <sz val="20"/>
      <name val="Times New Roman"/>
      <family val="1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"/>
      <family val="1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u/>
      <sz val="9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i/>
      <u/>
      <sz val="11"/>
      <name val="Times New Roman"/>
      <family val="1"/>
    </font>
    <font>
      <b/>
      <u/>
      <sz val="11"/>
      <name val="Times New Roman"/>
      <family val="1"/>
      <charset val="238"/>
    </font>
    <font>
      <b/>
      <i/>
      <u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name val="Times New Roman"/>
      <family val="1"/>
      <charset val="238"/>
    </font>
    <font>
      <sz val="9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i/>
      <sz val="11"/>
      <name val="Calibri"/>
      <family val="2"/>
      <scheme val="minor"/>
    </font>
    <font>
      <sz val="8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0"/>
      <color theme="1"/>
      <name val="Times New Roman"/>
      <family val="1"/>
    </font>
    <font>
      <b/>
      <i/>
      <u/>
      <sz val="9"/>
      <color theme="1"/>
      <name val="Calibri"/>
      <family val="2"/>
      <scheme val="minor"/>
    </font>
    <font>
      <b/>
      <i/>
      <u/>
      <sz val="10"/>
      <name val="Times New Roman"/>
      <family val="1"/>
    </font>
    <font>
      <b/>
      <sz val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4" fillId="0" borderId="0"/>
  </cellStyleXfs>
  <cellXfs count="671">
    <xf numFmtId="0" fontId="0" fillId="0" borderId="0" xfId="0"/>
    <xf numFmtId="0" fontId="6" fillId="2" borderId="24" xfId="0" applyFont="1" applyFill="1" applyBorder="1" applyAlignment="1" applyProtection="1">
      <alignment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7" fillId="2" borderId="2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3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vertical="center" wrapText="1"/>
    </xf>
    <xf numFmtId="3" fontId="7" fillId="0" borderId="2" xfId="0" applyNumberFormat="1" applyFont="1" applyBorder="1" applyAlignment="1" applyProtection="1">
      <alignment horizontal="right" vertical="center" wrapText="1"/>
    </xf>
    <xf numFmtId="3" fontId="7" fillId="0" borderId="0" xfId="0" applyNumberFormat="1" applyFont="1" applyBorder="1" applyAlignment="1" applyProtection="1">
      <alignment horizontal="right" vertical="center" wrapText="1"/>
    </xf>
    <xf numFmtId="0" fontId="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right" vertical="center"/>
    </xf>
    <xf numFmtId="0" fontId="9" fillId="0" borderId="0" xfId="0" applyFont="1"/>
    <xf numFmtId="0" fontId="10" fillId="0" borderId="0" xfId="0" applyFont="1" applyAlignment="1" applyProtection="1">
      <alignment horizontal="right" vertical="center"/>
      <protection locked="0"/>
    </xf>
    <xf numFmtId="0" fontId="10" fillId="0" borderId="0" xfId="0" applyFont="1" applyProtection="1">
      <protection locked="0"/>
    </xf>
    <xf numFmtId="0" fontId="8" fillId="0" borderId="0" xfId="0" applyFont="1" applyAlignment="1" applyProtection="1">
      <alignment horizontal="justify" vertical="center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justify" vertical="center"/>
    </xf>
    <xf numFmtId="0" fontId="9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12" fillId="0" borderId="25" xfId="0" applyFont="1" applyBorder="1" applyAlignment="1" applyProtection="1">
      <alignment vertical="center" wrapText="1"/>
    </xf>
    <xf numFmtId="0" fontId="12" fillId="0" borderId="26" xfId="0" applyFont="1" applyBorder="1" applyAlignment="1" applyProtection="1">
      <alignment vertical="center" wrapText="1"/>
    </xf>
    <xf numFmtId="0" fontId="12" fillId="0" borderId="27" xfId="0" applyFont="1" applyBorder="1" applyAlignment="1" applyProtection="1">
      <alignment horizontal="right" vertical="center" wrapText="1"/>
    </xf>
    <xf numFmtId="0" fontId="12" fillId="2" borderId="28" xfId="0" applyFont="1" applyFill="1" applyBorder="1" applyAlignment="1" applyProtection="1">
      <alignment horizontal="center" vertical="center" wrapText="1"/>
    </xf>
    <xf numFmtId="0" fontId="12" fillId="2" borderId="24" xfId="0" applyFont="1" applyFill="1" applyBorder="1" applyAlignment="1" applyProtection="1">
      <alignment horizontal="center" vertical="center" wrapText="1"/>
    </xf>
    <xf numFmtId="3" fontId="12" fillId="2" borderId="5" xfId="0" applyNumberFormat="1" applyFont="1" applyFill="1" applyBorder="1" applyAlignment="1" applyProtection="1">
      <alignment horizontal="right" vertical="center" wrapText="1"/>
    </xf>
    <xf numFmtId="3" fontId="12" fillId="2" borderId="6" xfId="0" applyNumberFormat="1" applyFont="1" applyFill="1" applyBorder="1" applyAlignment="1" applyProtection="1">
      <alignment horizontal="right" vertical="center" wrapText="1"/>
    </xf>
    <xf numFmtId="0" fontId="8" fillId="0" borderId="28" xfId="0" applyFont="1" applyBorder="1" applyAlignment="1" applyProtection="1">
      <alignment horizontal="center" vertical="center" wrapText="1"/>
    </xf>
    <xf numFmtId="0" fontId="8" fillId="0" borderId="24" xfId="0" applyFont="1" applyBorder="1" applyAlignment="1" applyProtection="1">
      <alignment vertical="center" wrapText="1"/>
    </xf>
    <xf numFmtId="3" fontId="8" fillId="0" borderId="7" xfId="0" applyNumberFormat="1" applyFont="1" applyBorder="1" applyAlignment="1" applyProtection="1">
      <alignment horizontal="right" vertical="center" wrapText="1"/>
      <protection locked="0"/>
    </xf>
    <xf numFmtId="3" fontId="8" fillId="0" borderId="8" xfId="0" applyNumberFormat="1" applyFont="1" applyBorder="1" applyAlignment="1" applyProtection="1">
      <alignment horizontal="right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</xf>
    <xf numFmtId="0" fontId="8" fillId="0" borderId="30" xfId="0" applyFont="1" applyBorder="1" applyAlignment="1" applyProtection="1">
      <alignment vertical="center" wrapText="1"/>
    </xf>
    <xf numFmtId="0" fontId="12" fillId="2" borderId="31" xfId="0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vertical="center" wrapText="1"/>
    </xf>
    <xf numFmtId="3" fontId="12" fillId="2" borderId="7" xfId="0" applyNumberFormat="1" applyFont="1" applyFill="1" applyBorder="1" applyAlignment="1" applyProtection="1">
      <alignment horizontal="right" vertical="center" wrapText="1"/>
    </xf>
    <xf numFmtId="3" fontId="12" fillId="2" borderId="8" xfId="0" applyNumberFormat="1" applyFont="1" applyFill="1" applyBorder="1" applyAlignment="1" applyProtection="1">
      <alignment horizontal="right" vertical="center" wrapText="1"/>
    </xf>
    <xf numFmtId="0" fontId="8" fillId="0" borderId="25" xfId="0" applyFont="1" applyBorder="1" applyAlignment="1" applyProtection="1">
      <alignment horizontal="center" vertical="center" wrapText="1"/>
    </xf>
    <xf numFmtId="0" fontId="8" fillId="0" borderId="32" xfId="0" applyFont="1" applyBorder="1" applyAlignment="1" applyProtection="1">
      <alignment vertical="center" wrapText="1"/>
    </xf>
    <xf numFmtId="0" fontId="12" fillId="2" borderId="24" xfId="0" applyFont="1" applyFill="1" applyBorder="1" applyAlignment="1" applyProtection="1">
      <alignment vertical="center" wrapText="1"/>
    </xf>
    <xf numFmtId="0" fontId="12" fillId="2" borderId="25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justify" vertical="center" wrapText="1"/>
    </xf>
    <xf numFmtId="3" fontId="12" fillId="2" borderId="10" xfId="0" applyNumberFormat="1" applyFont="1" applyFill="1" applyBorder="1" applyAlignment="1" applyProtection="1">
      <alignment horizontal="right" vertical="center" wrapText="1"/>
    </xf>
    <xf numFmtId="3" fontId="12" fillId="2" borderId="11" xfId="0" applyNumberFormat="1" applyFont="1" applyFill="1" applyBorder="1" applyAlignment="1" applyProtection="1">
      <alignment horizontal="right" vertical="center" wrapText="1"/>
    </xf>
    <xf numFmtId="0" fontId="8" fillId="2" borderId="28" xfId="0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vertical="center" wrapText="1"/>
    </xf>
    <xf numFmtId="0" fontId="12" fillId="0" borderId="2" xfId="0" applyFont="1" applyBorder="1" applyAlignment="1" applyProtection="1">
      <alignment horizontal="right" vertical="center" wrapText="1"/>
    </xf>
    <xf numFmtId="0" fontId="12" fillId="2" borderId="2" xfId="0" applyFont="1" applyFill="1" applyBorder="1" applyAlignment="1" applyProtection="1">
      <alignment horizontal="right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vertical="center" wrapText="1"/>
    </xf>
    <xf numFmtId="3" fontId="8" fillId="0" borderId="4" xfId="0" applyNumberFormat="1" applyFont="1" applyBorder="1" applyAlignment="1" applyProtection="1">
      <alignment horizontal="right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vertical="center" wrapText="1"/>
    </xf>
    <xf numFmtId="3" fontId="12" fillId="2" borderId="4" xfId="0" applyNumberFormat="1" applyFont="1" applyFill="1" applyBorder="1" applyAlignment="1" applyProtection="1">
      <alignment horizontal="right" vertical="center" wrapText="1"/>
    </xf>
    <xf numFmtId="3" fontId="12" fillId="0" borderId="4" xfId="0" applyNumberFormat="1" applyFont="1" applyBorder="1" applyAlignment="1" applyProtection="1">
      <alignment horizontal="right" vertical="center" wrapText="1"/>
      <protection locked="0"/>
    </xf>
    <xf numFmtId="0" fontId="13" fillId="2" borderId="2" xfId="0" applyFont="1" applyFill="1" applyBorder="1" applyAlignment="1" applyProtection="1">
      <alignment vertical="center" wrapText="1"/>
    </xf>
    <xf numFmtId="0" fontId="13" fillId="2" borderId="9" xfId="0" applyFont="1" applyFill="1" applyBorder="1" applyAlignment="1" applyProtection="1">
      <alignment vertical="center" wrapText="1"/>
    </xf>
    <xf numFmtId="3" fontId="12" fillId="2" borderId="2" xfId="0" applyNumberFormat="1" applyFont="1" applyFill="1" applyBorder="1" applyAlignment="1" applyProtection="1">
      <alignment horizontal="right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2" borderId="4" xfId="0" applyFont="1" applyFill="1" applyBorder="1" applyAlignment="1" applyProtection="1">
      <alignment vertical="center" wrapText="1"/>
    </xf>
    <xf numFmtId="0" fontId="8" fillId="2" borderId="4" xfId="0" applyFont="1" applyFill="1" applyBorder="1" applyAlignment="1" applyProtection="1">
      <alignment vertical="center" wrapText="1"/>
    </xf>
    <xf numFmtId="0" fontId="8" fillId="0" borderId="0" xfId="0" applyFont="1" applyAlignment="1" applyProtection="1">
      <alignment horizontal="left" vertical="center" indent="1"/>
    </xf>
    <xf numFmtId="0" fontId="7" fillId="0" borderId="0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 wrapText="1"/>
    </xf>
    <xf numFmtId="3" fontId="7" fillId="2" borderId="0" xfId="0" applyNumberFormat="1" applyFont="1" applyFill="1" applyBorder="1" applyAlignment="1" applyProtection="1">
      <alignment horizontal="right" vertical="center" wrapText="1"/>
    </xf>
    <xf numFmtId="0" fontId="14" fillId="0" borderId="0" xfId="0" applyFont="1"/>
    <xf numFmtId="0" fontId="12" fillId="0" borderId="33" xfId="0" applyFont="1" applyBorder="1" applyAlignment="1" applyProtection="1">
      <alignment horizontal="right" vertical="center" wrapText="1"/>
    </xf>
    <xf numFmtId="3" fontId="12" fillId="2" borderId="12" xfId="0" applyNumberFormat="1" applyFont="1" applyFill="1" applyBorder="1" applyAlignment="1" applyProtection="1">
      <alignment horizontal="right" vertical="center" wrapText="1"/>
    </xf>
    <xf numFmtId="3" fontId="8" fillId="2" borderId="13" xfId="0" applyNumberFormat="1" applyFont="1" applyFill="1" applyBorder="1" applyAlignment="1" applyProtection="1">
      <alignment horizontal="right" vertical="center" wrapText="1"/>
    </xf>
    <xf numFmtId="3" fontId="12" fillId="2" borderId="13" xfId="0" applyNumberFormat="1" applyFont="1" applyFill="1" applyBorder="1" applyAlignment="1" applyProtection="1">
      <alignment horizontal="right" vertical="center" wrapText="1"/>
    </xf>
    <xf numFmtId="3" fontId="8" fillId="2" borderId="4" xfId="0" applyNumberFormat="1" applyFont="1" applyFill="1" applyBorder="1" applyAlignment="1" applyProtection="1">
      <alignment horizontal="right" vertical="center" wrapText="1"/>
    </xf>
    <xf numFmtId="3" fontId="9" fillId="0" borderId="0" xfId="0" applyNumberFormat="1" applyFont="1"/>
    <xf numFmtId="0" fontId="15" fillId="0" borderId="0" xfId="0" applyFont="1"/>
    <xf numFmtId="0" fontId="16" fillId="0" borderId="0" xfId="0" applyFont="1" applyAlignment="1" applyProtection="1">
      <alignment horizontal="right" vertical="center"/>
      <protection locked="0"/>
    </xf>
    <xf numFmtId="3" fontId="17" fillId="2" borderId="13" xfId="0" applyNumberFormat="1" applyFont="1" applyFill="1" applyBorder="1" applyAlignment="1" applyProtection="1">
      <alignment horizontal="right" vertical="center" wrapText="1"/>
    </xf>
    <xf numFmtId="3" fontId="18" fillId="2" borderId="11" xfId="0" applyNumberFormat="1" applyFont="1" applyFill="1" applyBorder="1" applyAlignment="1" applyProtection="1">
      <alignment horizontal="right" vertical="center" wrapText="1"/>
    </xf>
    <xf numFmtId="0" fontId="19" fillId="0" borderId="0" xfId="0" applyFont="1" applyAlignment="1" applyProtection="1">
      <alignment horizontal="right" vertical="center"/>
      <protection locked="0"/>
    </xf>
    <xf numFmtId="0" fontId="12" fillId="3" borderId="3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vertical="center" wrapText="1"/>
    </xf>
    <xf numFmtId="3" fontId="12" fillId="3" borderId="4" xfId="0" applyNumberFormat="1" applyFont="1" applyFill="1" applyBorder="1" applyAlignment="1" applyProtection="1">
      <alignment horizontal="right" vertical="center" wrapText="1"/>
    </xf>
    <xf numFmtId="0" fontId="13" fillId="3" borderId="4" xfId="0" applyFont="1" applyFill="1" applyBorder="1" applyAlignment="1" applyProtection="1">
      <alignment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20" fillId="2" borderId="28" xfId="0" applyFont="1" applyFill="1" applyBorder="1" applyAlignment="1" applyProtection="1">
      <alignment horizontal="center" vertical="center" wrapText="1"/>
    </xf>
    <xf numFmtId="0" fontId="21" fillId="2" borderId="24" xfId="0" applyFont="1" applyFill="1" applyBorder="1" applyAlignment="1" applyProtection="1">
      <alignment vertical="center" wrapText="1"/>
    </xf>
    <xf numFmtId="3" fontId="22" fillId="2" borderId="2" xfId="0" applyNumberFormat="1" applyFont="1" applyFill="1" applyBorder="1" applyAlignment="1" applyProtection="1">
      <alignment horizontal="right" vertical="center" wrapText="1"/>
    </xf>
    <xf numFmtId="0" fontId="12" fillId="3" borderId="28" xfId="0" applyFont="1" applyFill="1" applyBorder="1" applyAlignment="1" applyProtection="1">
      <alignment horizontal="center" vertical="center" wrapText="1"/>
    </xf>
    <xf numFmtId="0" fontId="12" fillId="3" borderId="24" xfId="0" applyFont="1" applyFill="1" applyBorder="1" applyAlignment="1" applyProtection="1">
      <alignment horizontal="center" vertical="center" wrapText="1"/>
    </xf>
    <xf numFmtId="3" fontId="12" fillId="3" borderId="12" xfId="0" applyNumberFormat="1" applyFont="1" applyFill="1" applyBorder="1" applyAlignment="1" applyProtection="1">
      <alignment horizontal="right" vertical="center" wrapText="1"/>
    </xf>
    <xf numFmtId="0" fontId="12" fillId="3" borderId="31" xfId="0" applyFont="1" applyFill="1" applyBorder="1" applyAlignment="1" applyProtection="1">
      <alignment horizontal="center" vertical="center" wrapText="1"/>
    </xf>
    <xf numFmtId="0" fontId="12" fillId="3" borderId="0" xfId="0" applyFont="1" applyFill="1" applyBorder="1" applyAlignment="1" applyProtection="1">
      <alignment vertical="center" wrapText="1"/>
    </xf>
    <xf numFmtId="3" fontId="12" fillId="3" borderId="13" xfId="0" applyNumberFormat="1" applyFont="1" applyFill="1" applyBorder="1" applyAlignment="1" applyProtection="1">
      <alignment horizontal="right" vertical="center" wrapText="1"/>
    </xf>
    <xf numFmtId="0" fontId="12" fillId="3" borderId="24" xfId="0" applyFont="1" applyFill="1" applyBorder="1" applyAlignment="1" applyProtection="1">
      <alignment vertical="center" wrapText="1"/>
    </xf>
    <xf numFmtId="3" fontId="17" fillId="3" borderId="13" xfId="0" applyNumberFormat="1" applyFont="1" applyFill="1" applyBorder="1" applyAlignment="1" applyProtection="1">
      <alignment horizontal="right" vertical="center" wrapText="1"/>
    </xf>
    <xf numFmtId="0" fontId="12" fillId="3" borderId="25" xfId="0" applyFont="1" applyFill="1" applyBorder="1" applyAlignment="1" applyProtection="1">
      <alignment horizontal="center" vertical="center" wrapText="1"/>
    </xf>
    <xf numFmtId="0" fontId="12" fillId="3" borderId="9" xfId="0" applyFont="1" applyFill="1" applyBorder="1" applyAlignment="1" applyProtection="1">
      <alignment horizontal="justify" vertical="center" wrapText="1"/>
    </xf>
    <xf numFmtId="0" fontId="8" fillId="3" borderId="4" xfId="0" applyFont="1" applyFill="1" applyBorder="1" applyAlignment="1" applyProtection="1">
      <alignment vertical="center" wrapText="1"/>
    </xf>
    <xf numFmtId="0" fontId="9" fillId="3" borderId="0" xfId="0" applyFont="1" applyFill="1"/>
    <xf numFmtId="0" fontId="9" fillId="2" borderId="0" xfId="0" applyFont="1" applyFill="1"/>
    <xf numFmtId="0" fontId="17" fillId="3" borderId="3" xfId="0" applyFont="1" applyFill="1" applyBorder="1" applyAlignment="1" applyProtection="1">
      <alignment horizontal="center" vertical="center" wrapText="1"/>
    </xf>
    <xf numFmtId="0" fontId="22" fillId="2" borderId="2" xfId="0" applyFont="1" applyFill="1" applyBorder="1" applyAlignment="1" applyProtection="1">
      <alignment vertical="center" wrapText="1"/>
    </xf>
    <xf numFmtId="0" fontId="21" fillId="2" borderId="2" xfId="0" applyFont="1" applyFill="1" applyBorder="1" applyAlignment="1" applyProtection="1">
      <alignment vertical="center" wrapText="1"/>
    </xf>
    <xf numFmtId="0" fontId="14" fillId="2" borderId="0" xfId="0" applyFont="1" applyFill="1"/>
    <xf numFmtId="0" fontId="23" fillId="2" borderId="4" xfId="0" applyFont="1" applyFill="1" applyBorder="1" applyAlignment="1" applyProtection="1">
      <alignment vertical="center" wrapText="1"/>
    </xf>
    <xf numFmtId="0" fontId="15" fillId="2" borderId="0" xfId="0" applyFont="1" applyFill="1"/>
    <xf numFmtId="0" fontId="12" fillId="0" borderId="0" xfId="0" applyFont="1" applyAlignment="1" applyProtection="1">
      <alignment horizontal="left" vertical="center"/>
      <protection locked="0"/>
    </xf>
    <xf numFmtId="0" fontId="12" fillId="4" borderId="3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vertical="center" wrapText="1"/>
    </xf>
    <xf numFmtId="3" fontId="12" fillId="4" borderId="4" xfId="0" applyNumberFormat="1" applyFont="1" applyFill="1" applyBorder="1" applyAlignment="1" applyProtection="1">
      <alignment horizontal="right" vertical="center" wrapText="1"/>
    </xf>
    <xf numFmtId="0" fontId="12" fillId="5" borderId="3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vertical="center" wrapText="1"/>
    </xf>
    <xf numFmtId="3" fontId="12" fillId="5" borderId="4" xfId="0" applyNumberFormat="1" applyFont="1" applyFill="1" applyBorder="1" applyAlignment="1" applyProtection="1">
      <alignment horizontal="right" vertical="center" wrapText="1"/>
    </xf>
    <xf numFmtId="0" fontId="15" fillId="3" borderId="0" xfId="0" applyFont="1" applyFill="1"/>
    <xf numFmtId="0" fontId="12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2" borderId="34" xfId="0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justify" vertical="center" wrapText="1"/>
    </xf>
    <xf numFmtId="3" fontId="12" fillId="2" borderId="15" xfId="0" applyNumberFormat="1" applyFont="1" applyFill="1" applyBorder="1" applyAlignment="1" applyProtection="1">
      <alignment horizontal="right" vertical="center" wrapText="1"/>
    </xf>
    <xf numFmtId="3" fontId="18" fillId="2" borderId="16" xfId="0" applyNumberFormat="1" applyFont="1" applyFill="1" applyBorder="1" applyAlignment="1" applyProtection="1">
      <alignment horizontal="right" vertical="center" wrapText="1"/>
    </xf>
    <xf numFmtId="3" fontId="12" fillId="2" borderId="16" xfId="0" applyNumberFormat="1" applyFont="1" applyFill="1" applyBorder="1" applyAlignment="1" applyProtection="1">
      <alignment horizontal="right" vertical="center" wrapText="1"/>
    </xf>
    <xf numFmtId="3" fontId="17" fillId="2" borderId="17" xfId="0" applyNumberFormat="1" applyFont="1" applyFill="1" applyBorder="1" applyAlignment="1" applyProtection="1">
      <alignment horizontal="right" vertical="center" wrapText="1"/>
    </xf>
    <xf numFmtId="0" fontId="17" fillId="0" borderId="3" xfId="0" applyFont="1" applyBorder="1" applyAlignment="1" applyProtection="1">
      <alignment horizontal="center" vertical="center" wrapText="1"/>
    </xf>
    <xf numFmtId="0" fontId="17" fillId="0" borderId="4" xfId="0" applyFont="1" applyBorder="1" applyAlignment="1" applyProtection="1">
      <alignment vertical="center" wrapText="1"/>
    </xf>
    <xf numFmtId="3" fontId="17" fillId="0" borderId="4" xfId="0" applyNumberFormat="1" applyFont="1" applyBorder="1" applyAlignment="1" applyProtection="1">
      <alignment horizontal="right" vertical="center" wrapText="1"/>
      <protection locked="0"/>
    </xf>
    <xf numFmtId="3" fontId="17" fillId="2" borderId="4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right" vertical="center" wrapText="1"/>
    </xf>
    <xf numFmtId="0" fontId="12" fillId="0" borderId="0" xfId="0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0" fontId="24" fillId="0" borderId="0" xfId="0" applyFont="1" applyAlignment="1" applyProtection="1">
      <alignment horizontal="center" wrapText="1"/>
      <protection locked="0"/>
    </xf>
    <xf numFmtId="0" fontId="25" fillId="0" borderId="0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3" fontId="8" fillId="4" borderId="8" xfId="0" applyNumberFormat="1" applyFont="1" applyFill="1" applyBorder="1" applyAlignment="1" applyProtection="1">
      <alignment horizontal="right" vertical="center" wrapText="1"/>
      <protection locked="0"/>
    </xf>
    <xf numFmtId="0" fontId="27" fillId="0" borderId="0" xfId="0" applyFont="1" applyAlignment="1" applyProtection="1">
      <alignment horizontal="left" vertical="center"/>
    </xf>
    <xf numFmtId="0" fontId="28" fillId="0" borderId="0" xfId="0" applyFont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0" fillId="0" borderId="0" xfId="0" applyAlignment="1">
      <alignment vertical="center" wrapText="1"/>
    </xf>
    <xf numFmtId="0" fontId="29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30" fillId="0" borderId="0" xfId="0" applyFont="1" applyAlignment="1" applyProtection="1">
      <alignment horizontal="right" vertical="center"/>
      <protection locked="0"/>
    </xf>
    <xf numFmtId="0" fontId="30" fillId="0" borderId="0" xfId="0" applyFont="1" applyProtection="1">
      <protection locked="0"/>
    </xf>
    <xf numFmtId="0" fontId="0" fillId="0" borderId="0" xfId="0" applyAlignment="1">
      <alignment vertical="center"/>
    </xf>
    <xf numFmtId="0" fontId="27" fillId="0" borderId="0" xfId="0" applyFont="1" applyAlignment="1" applyProtection="1">
      <alignment horizontal="left" vertical="center"/>
      <protection locked="0"/>
    </xf>
    <xf numFmtId="0" fontId="28" fillId="0" borderId="0" xfId="0" applyFont="1" applyProtection="1">
      <protection locked="0"/>
    </xf>
    <xf numFmtId="0" fontId="28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49" fontId="34" fillId="0" borderId="0" xfId="1" applyNumberFormat="1" applyFont="1" applyAlignment="1" applyProtection="1">
      <alignment horizontal="center" vertical="center"/>
    </xf>
    <xf numFmtId="0" fontId="36" fillId="0" borderId="0" xfId="1" applyFont="1" applyAlignment="1" applyProtection="1">
      <alignment horizontal="right" vertical="center" wrapText="1"/>
    </xf>
    <xf numFmtId="0" fontId="34" fillId="0" borderId="0" xfId="1" applyFont="1" applyAlignment="1" applyProtection="1">
      <alignment horizontal="left"/>
    </xf>
    <xf numFmtId="0" fontId="37" fillId="0" borderId="0" xfId="0" applyFont="1" applyAlignment="1">
      <alignment horizontal="left"/>
    </xf>
    <xf numFmtId="0" fontId="0" fillId="0" borderId="0" xfId="0" applyAlignment="1">
      <alignment horizontal="right"/>
    </xf>
    <xf numFmtId="164" fontId="38" fillId="2" borderId="8" xfId="0" applyNumberFormat="1" applyFont="1" applyFill="1" applyBorder="1" applyAlignment="1">
      <alignment horizontal="right" wrapText="1"/>
    </xf>
    <xf numFmtId="164" fontId="38" fillId="2" borderId="13" xfId="0" applyNumberFormat="1" applyFont="1" applyFill="1" applyBorder="1" applyAlignment="1">
      <alignment horizontal="right" wrapText="1"/>
    </xf>
    <xf numFmtId="0" fontId="37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34" fillId="0" borderId="0" xfId="0" applyFont="1"/>
    <xf numFmtId="0" fontId="34" fillId="0" borderId="0" xfId="0" applyFont="1" applyAlignment="1">
      <alignment vertical="center"/>
    </xf>
    <xf numFmtId="49" fontId="38" fillId="6" borderId="11" xfId="0" applyNumberFormat="1" applyFont="1" applyFill="1" applyBorder="1" applyAlignment="1">
      <alignment horizontal="center" wrapText="1"/>
    </xf>
    <xf numFmtId="49" fontId="38" fillId="6" borderId="35" xfId="0" applyNumberFormat="1" applyFont="1" applyFill="1" applyBorder="1" applyAlignment="1">
      <alignment horizontal="center" wrapText="1"/>
    </xf>
    <xf numFmtId="0" fontId="42" fillId="2" borderId="5" xfId="0" applyFont="1" applyFill="1" applyBorder="1" applyAlignment="1">
      <alignment horizontal="center" vertical="center" wrapText="1"/>
    </xf>
    <xf numFmtId="0" fontId="42" fillId="2" borderId="7" xfId="0" applyFont="1" applyFill="1" applyBorder="1" applyAlignment="1">
      <alignment horizontal="center" vertical="center" wrapText="1"/>
    </xf>
    <xf numFmtId="0" fontId="38" fillId="2" borderId="7" xfId="0" applyFont="1" applyFill="1" applyBorder="1" applyAlignment="1">
      <alignment horizontal="center" vertical="center" wrapText="1"/>
    </xf>
    <xf numFmtId="164" fontId="38" fillId="2" borderId="8" xfId="0" applyNumberFormat="1" applyFont="1" applyFill="1" applyBorder="1" applyAlignment="1">
      <alignment wrapText="1"/>
    </xf>
    <xf numFmtId="0" fontId="20" fillId="0" borderId="7" xfId="0" applyFont="1" applyBorder="1" applyAlignment="1" applyProtection="1">
      <alignment horizontal="center" vertical="center" wrapText="1"/>
    </xf>
    <xf numFmtId="164" fontId="39" fillId="0" borderId="8" xfId="0" applyNumberFormat="1" applyFont="1" applyBorder="1" applyAlignment="1" applyProtection="1">
      <alignment wrapText="1"/>
      <protection locked="0"/>
    </xf>
    <xf numFmtId="164" fontId="39" fillId="0" borderId="13" xfId="0" applyNumberFormat="1" applyFont="1" applyBorder="1" applyAlignment="1" applyProtection="1">
      <alignment wrapText="1"/>
      <protection locked="0"/>
    </xf>
    <xf numFmtId="164" fontId="38" fillId="2" borderId="13" xfId="0" applyNumberFormat="1" applyFont="1" applyFill="1" applyBorder="1" applyAlignment="1">
      <alignment wrapText="1"/>
    </xf>
    <xf numFmtId="0" fontId="39" fillId="0" borderId="7" xfId="0" applyFont="1" applyBorder="1" applyAlignment="1">
      <alignment horizontal="center" vertical="center" wrapText="1"/>
    </xf>
    <xf numFmtId="0" fontId="43" fillId="2" borderId="7" xfId="0" applyFont="1" applyFill="1" applyBorder="1" applyAlignment="1">
      <alignment horizontal="center" vertical="center" wrapText="1"/>
    </xf>
    <xf numFmtId="0" fontId="20" fillId="0" borderId="36" xfId="0" applyFont="1" applyBorder="1" applyAlignment="1" applyProtection="1">
      <alignment horizontal="center" vertical="center" wrapText="1"/>
    </xf>
    <xf numFmtId="0" fontId="20" fillId="0" borderId="5" xfId="0" applyFont="1" applyBorder="1" applyAlignment="1" applyProtection="1">
      <alignment horizontal="center" vertical="center" wrapText="1"/>
    </xf>
    <xf numFmtId="0" fontId="43" fillId="2" borderId="39" xfId="0" applyFont="1" applyFill="1" applyBorder="1" applyAlignment="1">
      <alignment horizontal="center" vertical="center" wrapText="1"/>
    </xf>
    <xf numFmtId="0" fontId="41" fillId="2" borderId="36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vertical="center" wrapText="1"/>
    </xf>
    <xf numFmtId="164" fontId="38" fillId="0" borderId="0" xfId="0" applyNumberFormat="1" applyFont="1" applyBorder="1" applyAlignment="1">
      <alignment horizontal="right" wrapText="1"/>
    </xf>
    <xf numFmtId="0" fontId="39" fillId="0" borderId="0" xfId="0" applyFont="1" applyBorder="1" applyAlignment="1">
      <alignment vertical="center"/>
    </xf>
    <xf numFmtId="0" fontId="44" fillId="0" borderId="0" xfId="0" applyFont="1" applyAlignment="1" applyProtection="1">
      <alignment horizontal="left" vertical="center" indent="1"/>
    </xf>
    <xf numFmtId="0" fontId="38" fillId="0" borderId="0" xfId="0" applyFont="1" applyBorder="1" applyAlignment="1">
      <alignment wrapText="1"/>
    </xf>
    <xf numFmtId="0" fontId="39" fillId="0" borderId="0" xfId="0" applyFont="1" applyBorder="1"/>
    <xf numFmtId="0" fontId="28" fillId="0" borderId="0" xfId="0" applyFont="1" applyProtection="1"/>
    <xf numFmtId="0" fontId="38" fillId="0" borderId="0" xfId="0" applyFont="1" applyBorder="1" applyAlignment="1"/>
    <xf numFmtId="0" fontId="39" fillId="0" borderId="0" xfId="0" applyFont="1" applyAlignment="1">
      <alignment vertical="center"/>
    </xf>
    <xf numFmtId="0" fontId="39" fillId="0" borderId="0" xfId="0" applyFont="1"/>
    <xf numFmtId="0" fontId="27" fillId="0" borderId="0" xfId="0" applyFont="1" applyAlignment="1" applyProtection="1">
      <alignment horizontal="left" vertical="center" indent="1"/>
    </xf>
    <xf numFmtId="0" fontId="0" fillId="0" borderId="0" xfId="0" applyFont="1"/>
    <xf numFmtId="0" fontId="45" fillId="0" borderId="0" xfId="0" applyFont="1"/>
    <xf numFmtId="0" fontId="39" fillId="0" borderId="0" xfId="0" applyFont="1" applyFill="1" applyBorder="1"/>
    <xf numFmtId="164" fontId="46" fillId="2" borderId="8" xfId="0" applyNumberFormat="1" applyFont="1" applyFill="1" applyBorder="1" applyAlignment="1">
      <alignment horizontal="right" wrapText="1"/>
    </xf>
    <xf numFmtId="0" fontId="0" fillId="0" borderId="0" xfId="0" applyBorder="1"/>
    <xf numFmtId="49" fontId="38" fillId="6" borderId="10" xfId="1" applyNumberFormat="1" applyFont="1" applyFill="1" applyBorder="1" applyAlignment="1" applyProtection="1">
      <alignment horizontal="center" vertical="center" wrapText="1"/>
    </xf>
    <xf numFmtId="0" fontId="47" fillId="2" borderId="7" xfId="0" applyFont="1" applyFill="1" applyBorder="1" applyAlignment="1" applyProtection="1">
      <alignment horizontal="center" vertical="center" wrapText="1"/>
    </xf>
    <xf numFmtId="0" fontId="42" fillId="2" borderId="15" xfId="0" applyFont="1" applyFill="1" applyBorder="1" applyAlignment="1">
      <alignment horizontal="center" vertical="center" wrapText="1"/>
    </xf>
    <xf numFmtId="0" fontId="43" fillId="2" borderId="5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45" fillId="0" borderId="0" xfId="0" applyFont="1" applyBorder="1"/>
    <xf numFmtId="49" fontId="38" fillId="6" borderId="37" xfId="0" applyNumberFormat="1" applyFont="1" applyFill="1" applyBorder="1" applyAlignment="1">
      <alignment horizontal="center" wrapText="1"/>
    </xf>
    <xf numFmtId="49" fontId="38" fillId="6" borderId="38" xfId="0" applyNumberFormat="1" applyFont="1" applyFill="1" applyBorder="1" applyAlignment="1">
      <alignment horizontal="center" wrapText="1"/>
    </xf>
    <xf numFmtId="0" fontId="41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vertical="center" wrapText="1"/>
    </xf>
    <xf numFmtId="164" fontId="42" fillId="0" borderId="0" xfId="0" applyNumberFormat="1" applyFont="1" applyFill="1" applyBorder="1" applyAlignment="1">
      <alignment horizontal="right" wrapText="1"/>
    </xf>
    <xf numFmtId="0" fontId="0" fillId="0" borderId="0" xfId="0" applyFill="1"/>
    <xf numFmtId="164" fontId="43" fillId="2" borderId="8" xfId="0" applyNumberFormat="1" applyFont="1" applyFill="1" applyBorder="1" applyAlignment="1" applyProtection="1">
      <alignment horizontal="right" wrapText="1"/>
    </xf>
    <xf numFmtId="164" fontId="43" fillId="2" borderId="13" xfId="0" applyNumberFormat="1" applyFont="1" applyFill="1" applyBorder="1" applyAlignment="1" applyProtection="1">
      <alignment horizontal="right" wrapText="1"/>
    </xf>
    <xf numFmtId="164" fontId="38" fillId="2" borderId="8" xfId="0" applyNumberFormat="1" applyFont="1" applyFill="1" applyBorder="1" applyAlignment="1" applyProtection="1">
      <alignment horizontal="right" wrapText="1"/>
    </xf>
    <xf numFmtId="164" fontId="46" fillId="2" borderId="13" xfId="0" applyNumberFormat="1" applyFont="1" applyFill="1" applyBorder="1" applyAlignment="1">
      <alignment horizontal="right" wrapText="1"/>
    </xf>
    <xf numFmtId="0" fontId="20" fillId="0" borderId="0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vertical="center" wrapText="1"/>
    </xf>
    <xf numFmtId="164" fontId="40" fillId="0" borderId="0" xfId="0" applyNumberFormat="1" applyFont="1" applyFill="1" applyBorder="1" applyAlignment="1">
      <alignment horizontal="right" wrapText="1"/>
    </xf>
    <xf numFmtId="164" fontId="39" fillId="0" borderId="0" xfId="0" applyNumberFormat="1" applyFont="1" applyFill="1" applyBorder="1" applyAlignment="1" applyProtection="1">
      <alignment horizontal="right" wrapText="1"/>
      <protection locked="0"/>
    </xf>
    <xf numFmtId="3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46" fillId="0" borderId="0" xfId="0" applyNumberFormat="1" applyFont="1" applyFill="1" applyBorder="1" applyAlignment="1">
      <alignment horizontal="right" wrapText="1"/>
    </xf>
    <xf numFmtId="0" fontId="41" fillId="2" borderId="44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</xf>
    <xf numFmtId="49" fontId="38" fillId="6" borderId="47" xfId="1" applyNumberFormat="1" applyFont="1" applyFill="1" applyBorder="1" applyAlignment="1" applyProtection="1">
      <alignment horizontal="center" vertical="center" wrapText="1"/>
    </xf>
    <xf numFmtId="0" fontId="38" fillId="2" borderId="48" xfId="0" applyFont="1" applyFill="1" applyBorder="1" applyAlignment="1">
      <alignment vertical="center" wrapText="1"/>
    </xf>
    <xf numFmtId="0" fontId="20" fillId="0" borderId="46" xfId="0" applyFont="1" applyBorder="1" applyAlignment="1" applyProtection="1">
      <alignment vertical="center" wrapText="1"/>
    </xf>
    <xf numFmtId="0" fontId="47" fillId="2" borderId="46" xfId="0" applyFont="1" applyFill="1" applyBorder="1" applyAlignment="1" applyProtection="1">
      <alignment vertical="center" wrapText="1"/>
    </xf>
    <xf numFmtId="0" fontId="20" fillId="0" borderId="47" xfId="0" applyFont="1" applyBorder="1" applyAlignment="1" applyProtection="1">
      <alignment vertical="center" wrapText="1"/>
    </xf>
    <xf numFmtId="0" fontId="43" fillId="2" borderId="19" xfId="0" applyFont="1" applyFill="1" applyBorder="1" applyAlignment="1">
      <alignment vertical="center" wrapText="1"/>
    </xf>
    <xf numFmtId="0" fontId="39" fillId="0" borderId="46" xfId="0" applyFont="1" applyBorder="1" applyAlignment="1">
      <alignment vertical="center" wrapText="1"/>
    </xf>
    <xf numFmtId="0" fontId="42" fillId="2" borderId="47" xfId="0" applyFont="1" applyFill="1" applyBorder="1" applyAlignment="1">
      <alignment vertical="center" wrapText="1"/>
    </xf>
    <xf numFmtId="49" fontId="38" fillId="6" borderId="50" xfId="0" applyNumberFormat="1" applyFont="1" applyFill="1" applyBorder="1" applyAlignment="1">
      <alignment horizontal="center" wrapText="1"/>
    </xf>
    <xf numFmtId="164" fontId="46" fillId="2" borderId="49" xfId="0" applyNumberFormat="1" applyFont="1" applyFill="1" applyBorder="1" applyAlignment="1">
      <alignment horizontal="right" wrapText="1"/>
    </xf>
    <xf numFmtId="49" fontId="38" fillId="6" borderId="53" xfId="0" applyNumberFormat="1" applyFont="1" applyFill="1" applyBorder="1" applyAlignment="1">
      <alignment horizontal="center" wrapText="1"/>
    </xf>
    <xf numFmtId="164" fontId="46" fillId="2" borderId="52" xfId="0" applyNumberFormat="1" applyFont="1" applyFill="1" applyBorder="1" applyAlignment="1">
      <alignment horizontal="right" wrapText="1"/>
    </xf>
    <xf numFmtId="0" fontId="43" fillId="2" borderId="46" xfId="0" applyFont="1" applyFill="1" applyBorder="1" applyAlignment="1">
      <alignment vertical="center" wrapText="1"/>
    </xf>
    <xf numFmtId="0" fontId="38" fillId="2" borderId="46" xfId="0" applyFont="1" applyFill="1" applyBorder="1" applyAlignment="1">
      <alignment vertical="center" wrapText="1"/>
    </xf>
    <xf numFmtId="0" fontId="42" fillId="2" borderId="18" xfId="0" applyFont="1" applyFill="1" applyBorder="1" applyAlignment="1">
      <alignment vertical="center" wrapText="1"/>
    </xf>
    <xf numFmtId="0" fontId="43" fillId="2" borderId="48" xfId="0" applyFont="1" applyFill="1" applyBorder="1" applyAlignment="1">
      <alignment vertical="center" wrapText="1"/>
    </xf>
    <xf numFmtId="164" fontId="38" fillId="2" borderId="49" xfId="0" applyNumberFormat="1" applyFont="1" applyFill="1" applyBorder="1" applyAlignment="1">
      <alignment horizontal="right" wrapText="1"/>
    </xf>
    <xf numFmtId="164" fontId="38" fillId="2" borderId="52" xfId="0" applyNumberFormat="1" applyFont="1" applyFill="1" applyBorder="1" applyAlignment="1">
      <alignment horizontal="right" wrapText="1"/>
    </xf>
    <xf numFmtId="164" fontId="40" fillId="2" borderId="52" xfId="0" applyNumberFormat="1" applyFont="1" applyFill="1" applyBorder="1" applyAlignment="1">
      <alignment horizontal="right" wrapText="1"/>
    </xf>
    <xf numFmtId="49" fontId="38" fillId="6" borderId="21" xfId="1" applyNumberFormat="1" applyFont="1" applyFill="1" applyBorder="1" applyAlignment="1" applyProtection="1">
      <alignment horizontal="center" vertical="center" wrapText="1"/>
    </xf>
    <xf numFmtId="0" fontId="20" fillId="0" borderId="48" xfId="0" applyFont="1" applyBorder="1" applyAlignment="1" applyProtection="1">
      <alignment vertical="center" wrapText="1"/>
    </xf>
    <xf numFmtId="49" fontId="38" fillId="6" borderId="23" xfId="0" applyNumberFormat="1" applyFont="1" applyFill="1" applyBorder="1" applyAlignment="1">
      <alignment horizontal="center" wrapText="1"/>
    </xf>
    <xf numFmtId="49" fontId="38" fillId="6" borderId="57" xfId="0" applyNumberFormat="1" applyFont="1" applyFill="1" applyBorder="1" applyAlignment="1">
      <alignment horizontal="center" wrapText="1"/>
    </xf>
    <xf numFmtId="0" fontId="42" fillId="2" borderId="48" xfId="0" applyFont="1" applyFill="1" applyBorder="1" applyAlignment="1">
      <alignment horizontal="center" vertical="center" wrapText="1"/>
    </xf>
    <xf numFmtId="0" fontId="42" fillId="2" borderId="46" xfId="0" applyFont="1" applyFill="1" applyBorder="1" applyAlignment="1">
      <alignment vertical="center" wrapText="1"/>
    </xf>
    <xf numFmtId="164" fontId="38" fillId="2" borderId="49" xfId="0" applyNumberFormat="1" applyFont="1" applyFill="1" applyBorder="1" applyAlignment="1">
      <alignment wrapText="1"/>
    </xf>
    <xf numFmtId="164" fontId="39" fillId="0" borderId="49" xfId="0" applyNumberFormat="1" applyFont="1" applyBorder="1" applyAlignment="1" applyProtection="1">
      <alignment wrapText="1"/>
      <protection locked="0"/>
    </xf>
    <xf numFmtId="164" fontId="43" fillId="2" borderId="49" xfId="0" applyNumberFormat="1" applyFont="1" applyFill="1" applyBorder="1" applyAlignment="1" applyProtection="1">
      <alignment horizontal="right" wrapText="1"/>
    </xf>
    <xf numFmtId="164" fontId="38" fillId="2" borderId="49" xfId="0" applyNumberFormat="1" applyFont="1" applyFill="1" applyBorder="1" applyAlignment="1" applyProtection="1">
      <alignment horizontal="right" wrapText="1"/>
    </xf>
    <xf numFmtId="164" fontId="38" fillId="2" borderId="52" xfId="0" applyNumberFormat="1" applyFont="1" applyFill="1" applyBorder="1" applyAlignment="1">
      <alignment wrapText="1"/>
    </xf>
    <xf numFmtId="164" fontId="46" fillId="2" borderId="52" xfId="0" applyNumberFormat="1" applyFont="1" applyFill="1" applyBorder="1" applyAlignment="1">
      <alignment wrapText="1"/>
    </xf>
    <xf numFmtId="164" fontId="46" fillId="2" borderId="52" xfId="0" applyNumberFormat="1" applyFont="1" applyFill="1" applyBorder="1" applyAlignment="1" applyProtection="1">
      <alignment horizontal="right" wrapText="1"/>
    </xf>
    <xf numFmtId="49" fontId="38" fillId="6" borderId="36" xfId="1" applyNumberFormat="1" applyFont="1" applyFill="1" applyBorder="1" applyAlignment="1" applyProtection="1">
      <alignment horizontal="center" vertical="center" wrapText="1"/>
    </xf>
    <xf numFmtId="0" fontId="20" fillId="0" borderId="46" xfId="0" applyFont="1" applyFill="1" applyBorder="1" applyAlignment="1" applyProtection="1">
      <alignment vertical="center" wrapText="1"/>
    </xf>
    <xf numFmtId="0" fontId="48" fillId="0" borderId="7" xfId="0" applyFont="1" applyFill="1" applyBorder="1" applyAlignment="1" applyProtection="1">
      <alignment horizontal="center" vertical="center" wrapText="1"/>
    </xf>
    <xf numFmtId="0" fontId="48" fillId="0" borderId="46" xfId="0" applyFont="1" applyFill="1" applyBorder="1" applyAlignment="1" applyProtection="1">
      <alignment vertical="center" wrapText="1"/>
    </xf>
    <xf numFmtId="0" fontId="48" fillId="0" borderId="36" xfId="0" applyFont="1" applyFill="1" applyBorder="1" applyAlignment="1" applyProtection="1">
      <alignment horizontal="center" vertical="center" wrapText="1"/>
    </xf>
    <xf numFmtId="0" fontId="48" fillId="0" borderId="47" xfId="0" applyFont="1" applyFill="1" applyBorder="1" applyAlignment="1" applyProtection="1">
      <alignment vertical="center" wrapText="1"/>
    </xf>
    <xf numFmtId="0" fontId="0" fillId="0" borderId="0" xfId="0" applyFill="1" applyBorder="1"/>
    <xf numFmtId="0" fontId="4" fillId="0" borderId="0" xfId="0" applyFont="1" applyBorder="1"/>
    <xf numFmtId="0" fontId="28" fillId="0" borderId="0" xfId="0" applyFont="1" applyBorder="1"/>
    <xf numFmtId="0" fontId="39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/>
    <xf numFmtId="0" fontId="45" fillId="0" borderId="0" xfId="0" applyFont="1" applyFill="1" applyBorder="1"/>
    <xf numFmtId="0" fontId="48" fillId="0" borderId="7" xfId="0" applyFont="1" applyBorder="1" applyAlignment="1" applyProtection="1">
      <alignment horizontal="center" vertical="center" wrapText="1"/>
    </xf>
    <xf numFmtId="0" fontId="48" fillId="0" borderId="46" xfId="0" applyFont="1" applyBorder="1" applyAlignment="1" applyProtection="1">
      <alignment vertical="center" wrapText="1"/>
    </xf>
    <xf numFmtId="164" fontId="38" fillId="2" borderId="58" xfId="0" applyNumberFormat="1" applyFont="1" applyFill="1" applyBorder="1" applyAlignment="1">
      <alignment wrapText="1"/>
    </xf>
    <xf numFmtId="164" fontId="38" fillId="2" borderId="13" xfId="0" applyNumberFormat="1" applyFont="1" applyFill="1" applyBorder="1" applyAlignment="1" applyProtection="1">
      <alignment horizontal="right" wrapText="1"/>
    </xf>
    <xf numFmtId="164" fontId="38" fillId="2" borderId="58" xfId="0" applyNumberFormat="1" applyFont="1" applyFill="1" applyBorder="1" applyAlignment="1">
      <alignment horizontal="right" wrapText="1"/>
    </xf>
    <xf numFmtId="0" fontId="50" fillId="0" borderId="7" xfId="0" applyFont="1" applyBorder="1" applyAlignment="1">
      <alignment horizontal="center" vertical="center" wrapText="1"/>
    </xf>
    <xf numFmtId="0" fontId="50" fillId="0" borderId="46" xfId="0" applyFont="1" applyBorder="1" applyAlignment="1">
      <alignment vertical="center" wrapText="1"/>
    </xf>
    <xf numFmtId="0" fontId="50" fillId="2" borderId="7" xfId="0" applyFont="1" applyFill="1" applyBorder="1" applyAlignment="1">
      <alignment horizontal="center" vertical="center" wrapText="1"/>
    </xf>
    <xf numFmtId="0" fontId="50" fillId="2" borderId="46" xfId="0" applyFont="1" applyFill="1" applyBorder="1" applyAlignment="1">
      <alignment vertical="center" wrapText="1"/>
    </xf>
    <xf numFmtId="164" fontId="50" fillId="2" borderId="52" xfId="0" applyNumberFormat="1" applyFont="1" applyFill="1" applyBorder="1" applyAlignment="1">
      <alignment horizontal="right" wrapText="1"/>
    </xf>
    <xf numFmtId="164" fontId="50" fillId="0" borderId="49" xfId="0" applyNumberFormat="1" applyFont="1" applyBorder="1" applyAlignment="1" applyProtection="1">
      <alignment horizontal="right" wrapText="1"/>
      <protection locked="0"/>
    </xf>
    <xf numFmtId="164" fontId="50" fillId="0" borderId="8" xfId="0" applyNumberFormat="1" applyFont="1" applyBorder="1" applyAlignment="1" applyProtection="1">
      <alignment horizontal="right" wrapText="1"/>
      <protection locked="0"/>
    </xf>
    <xf numFmtId="164" fontId="50" fillId="0" borderId="13" xfId="0" applyNumberFormat="1" applyFont="1" applyBorder="1" applyAlignment="1" applyProtection="1">
      <alignment horizontal="right" wrapText="1"/>
      <protection locked="0"/>
    </xf>
    <xf numFmtId="164" fontId="50" fillId="2" borderId="49" xfId="0" applyNumberFormat="1" applyFont="1" applyFill="1" applyBorder="1" applyAlignment="1">
      <alignment horizontal="right" wrapText="1"/>
    </xf>
    <xf numFmtId="164" fontId="50" fillId="2" borderId="8" xfId="0" applyNumberFormat="1" applyFont="1" applyFill="1" applyBorder="1" applyAlignment="1">
      <alignment horizontal="right" wrapText="1"/>
    </xf>
    <xf numFmtId="164" fontId="50" fillId="2" borderId="13" xfId="0" applyNumberFormat="1" applyFont="1" applyFill="1" applyBorder="1" applyAlignment="1">
      <alignment horizontal="right" wrapText="1"/>
    </xf>
    <xf numFmtId="164" fontId="50" fillId="2" borderId="58" xfId="0" applyNumberFormat="1" applyFont="1" applyFill="1" applyBorder="1" applyAlignment="1">
      <alignment horizontal="right" wrapText="1"/>
    </xf>
    <xf numFmtId="0" fontId="50" fillId="0" borderId="36" xfId="0" applyFont="1" applyBorder="1" applyAlignment="1">
      <alignment horizontal="center" vertical="center" wrapText="1"/>
    </xf>
    <xf numFmtId="0" fontId="50" fillId="0" borderId="47" xfId="0" applyFont="1" applyBorder="1" applyAlignment="1">
      <alignment vertical="center" wrapText="1"/>
    </xf>
    <xf numFmtId="164" fontId="50" fillId="2" borderId="52" xfId="0" applyNumberFormat="1" applyFont="1" applyFill="1" applyBorder="1" applyAlignment="1">
      <alignment wrapText="1"/>
    </xf>
    <xf numFmtId="164" fontId="50" fillId="2" borderId="49" xfId="0" applyNumberFormat="1" applyFont="1" applyFill="1" applyBorder="1" applyAlignment="1">
      <alignment wrapText="1"/>
    </xf>
    <xf numFmtId="164" fontId="50" fillId="2" borderId="8" xfId="0" applyNumberFormat="1" applyFont="1" applyFill="1" applyBorder="1" applyAlignment="1">
      <alignment wrapText="1"/>
    </xf>
    <xf numFmtId="164" fontId="50" fillId="2" borderId="13" xfId="0" applyNumberFormat="1" applyFont="1" applyFill="1" applyBorder="1" applyAlignment="1">
      <alignment wrapText="1"/>
    </xf>
    <xf numFmtId="0" fontId="53" fillId="0" borderId="7" xfId="0" applyFont="1" applyBorder="1" applyAlignment="1" applyProtection="1">
      <alignment horizontal="center" vertical="center" wrapText="1"/>
    </xf>
    <xf numFmtId="0" fontId="53" fillId="0" borderId="46" xfId="0" applyFont="1" applyBorder="1" applyAlignment="1" applyProtection="1">
      <alignment vertical="center" wrapText="1"/>
    </xf>
    <xf numFmtId="164" fontId="50" fillId="0" borderId="49" xfId="0" applyNumberFormat="1" applyFont="1" applyBorder="1" applyAlignment="1" applyProtection="1">
      <alignment wrapText="1"/>
      <protection locked="0"/>
    </xf>
    <xf numFmtId="164" fontId="50" fillId="0" borderId="8" xfId="0" applyNumberFormat="1" applyFont="1" applyBorder="1" applyAlignment="1" applyProtection="1">
      <alignment wrapText="1"/>
      <protection locked="0"/>
    </xf>
    <xf numFmtId="164" fontId="50" fillId="0" borderId="13" xfId="0" applyNumberFormat="1" applyFont="1" applyBorder="1" applyAlignment="1" applyProtection="1">
      <alignment wrapText="1"/>
      <protection locked="0"/>
    </xf>
    <xf numFmtId="164" fontId="50" fillId="2" borderId="58" xfId="0" applyNumberFormat="1" applyFont="1" applyFill="1" applyBorder="1" applyAlignment="1">
      <alignment wrapText="1"/>
    </xf>
    <xf numFmtId="164" fontId="50" fillId="2" borderId="49" xfId="0" applyNumberFormat="1" applyFont="1" applyFill="1" applyBorder="1" applyAlignment="1" applyProtection="1">
      <alignment horizontal="right" wrapText="1"/>
      <protection locked="0"/>
    </xf>
    <xf numFmtId="164" fontId="50" fillId="2" borderId="58" xfId="0" applyNumberFormat="1" applyFont="1" applyFill="1" applyBorder="1" applyAlignment="1" applyProtection="1">
      <alignment horizontal="right" wrapText="1"/>
      <protection locked="0"/>
    </xf>
    <xf numFmtId="0" fontId="50" fillId="2" borderId="7" xfId="0" applyFont="1" applyFill="1" applyBorder="1" applyAlignment="1">
      <alignment horizontal="center" vertical="top" wrapText="1"/>
    </xf>
    <xf numFmtId="0" fontId="50" fillId="2" borderId="46" xfId="0" applyFont="1" applyFill="1" applyBorder="1" applyAlignment="1">
      <alignment horizontal="left" vertical="top" wrapText="1"/>
    </xf>
    <xf numFmtId="164" fontId="50" fillId="2" borderId="52" xfId="0" applyNumberFormat="1" applyFont="1" applyFill="1" applyBorder="1" applyAlignment="1" applyProtection="1">
      <alignment horizontal="right" wrapText="1"/>
    </xf>
    <xf numFmtId="164" fontId="50" fillId="2" borderId="49" xfId="0" applyNumberFormat="1" applyFont="1" applyFill="1" applyBorder="1" applyAlignment="1" applyProtection="1">
      <alignment horizontal="right" wrapText="1"/>
    </xf>
    <xf numFmtId="164" fontId="50" fillId="2" borderId="58" xfId="0" applyNumberFormat="1" applyFont="1" applyFill="1" applyBorder="1" applyAlignment="1" applyProtection="1">
      <alignment horizontal="right" wrapText="1"/>
    </xf>
    <xf numFmtId="164" fontId="50" fillId="2" borderId="57" xfId="0" applyNumberFormat="1" applyFont="1" applyFill="1" applyBorder="1" applyAlignment="1">
      <alignment horizontal="right" wrapText="1"/>
    </xf>
    <xf numFmtId="164" fontId="50" fillId="2" borderId="23" xfId="0" applyNumberFormat="1" applyFont="1" applyFill="1" applyBorder="1" applyAlignment="1">
      <alignment horizontal="right" wrapText="1"/>
    </xf>
    <xf numFmtId="164" fontId="50" fillId="2" borderId="11" xfId="0" applyNumberFormat="1" applyFont="1" applyFill="1" applyBorder="1" applyAlignment="1">
      <alignment horizontal="right" wrapText="1"/>
    </xf>
    <xf numFmtId="164" fontId="50" fillId="2" borderId="35" xfId="0" applyNumberFormat="1" applyFont="1" applyFill="1" applyBorder="1" applyAlignment="1">
      <alignment horizontal="right" wrapText="1"/>
    </xf>
    <xf numFmtId="0" fontId="53" fillId="2" borderId="7" xfId="0" applyFont="1" applyFill="1" applyBorder="1" applyAlignment="1" applyProtection="1">
      <alignment horizontal="center" vertical="center" wrapText="1"/>
    </xf>
    <xf numFmtId="0" fontId="53" fillId="2" borderId="46" xfId="0" applyFont="1" applyFill="1" applyBorder="1" applyAlignment="1" applyProtection="1">
      <alignment vertical="center" wrapText="1"/>
    </xf>
    <xf numFmtId="0" fontId="53" fillId="0" borderId="36" xfId="0" applyFont="1" applyBorder="1" applyAlignment="1" applyProtection="1">
      <alignment horizontal="center" vertical="center" wrapText="1"/>
    </xf>
    <xf numFmtId="0" fontId="53" fillId="0" borderId="47" xfId="0" applyFont="1" applyBorder="1" applyAlignment="1" applyProtection="1">
      <alignment vertical="center" wrapText="1"/>
    </xf>
    <xf numFmtId="0" fontId="50" fillId="0" borderId="7" xfId="0" applyFont="1" applyFill="1" applyBorder="1" applyAlignment="1">
      <alignment horizontal="center" vertical="center" wrapText="1"/>
    </xf>
    <xf numFmtId="0" fontId="50" fillId="0" borderId="46" xfId="0" applyFont="1" applyFill="1" applyBorder="1" applyAlignment="1">
      <alignment vertical="center" wrapText="1"/>
    </xf>
    <xf numFmtId="3" fontId="26" fillId="0" borderId="13" xfId="0" applyNumberFormat="1" applyFont="1" applyBorder="1" applyAlignment="1" applyProtection="1">
      <alignment horizontal="right" vertical="center" wrapText="1"/>
      <protection locked="0"/>
    </xf>
    <xf numFmtId="164" fontId="55" fillId="0" borderId="13" xfId="0" applyNumberFormat="1" applyFont="1" applyBorder="1" applyAlignment="1" applyProtection="1">
      <alignment horizontal="right" wrapText="1"/>
      <protection locked="0"/>
    </xf>
    <xf numFmtId="164" fontId="55" fillId="0" borderId="49" xfId="0" applyNumberFormat="1" applyFont="1" applyBorder="1" applyAlignment="1" applyProtection="1">
      <alignment horizontal="right" wrapText="1"/>
      <protection locked="0"/>
    </xf>
    <xf numFmtId="164" fontId="55" fillId="0" borderId="8" xfId="0" applyNumberFormat="1" applyFont="1" applyBorder="1" applyAlignment="1" applyProtection="1">
      <alignment horizontal="right" wrapText="1"/>
      <protection locked="0"/>
    </xf>
    <xf numFmtId="3" fontId="26" fillId="0" borderId="8" xfId="0" applyNumberFormat="1" applyFont="1" applyBorder="1" applyAlignment="1" applyProtection="1">
      <alignment horizontal="right" vertical="center" wrapText="1"/>
      <protection locked="0"/>
    </xf>
    <xf numFmtId="164" fontId="56" fillId="0" borderId="49" xfId="0" applyNumberFormat="1" applyFont="1" applyBorder="1" applyAlignment="1" applyProtection="1">
      <alignment horizontal="right" wrapText="1"/>
      <protection locked="0"/>
    </xf>
    <xf numFmtId="164" fontId="56" fillId="0" borderId="8" xfId="0" applyNumberFormat="1" applyFont="1" applyBorder="1" applyAlignment="1" applyProtection="1">
      <alignment horizontal="right" wrapText="1"/>
      <protection locked="0"/>
    </xf>
    <xf numFmtId="164" fontId="56" fillId="0" borderId="13" xfId="0" applyNumberFormat="1" applyFont="1" applyBorder="1" applyAlignment="1" applyProtection="1">
      <alignment horizontal="right" wrapText="1"/>
      <protection locked="0"/>
    </xf>
    <xf numFmtId="164" fontId="55" fillId="0" borderId="49" xfId="0" applyNumberFormat="1" applyFont="1" applyBorder="1" applyAlignment="1" applyProtection="1">
      <alignment wrapText="1"/>
      <protection locked="0"/>
    </xf>
    <xf numFmtId="164" fontId="55" fillId="0" borderId="8" xfId="0" applyNumberFormat="1" applyFont="1" applyBorder="1" applyAlignment="1" applyProtection="1">
      <alignment wrapText="1"/>
      <protection locked="0"/>
    </xf>
    <xf numFmtId="164" fontId="55" fillId="0" borderId="13" xfId="0" applyNumberFormat="1" applyFont="1" applyBorder="1" applyAlignment="1" applyProtection="1">
      <alignment wrapText="1"/>
      <protection locked="0"/>
    </xf>
    <xf numFmtId="164" fontId="38" fillId="2" borderId="55" xfId="0" applyNumberFormat="1" applyFont="1" applyFill="1" applyBorder="1" applyAlignment="1">
      <alignment wrapText="1"/>
    </xf>
    <xf numFmtId="164" fontId="49" fillId="0" borderId="49" xfId="0" applyNumberFormat="1" applyFont="1" applyBorder="1" applyAlignment="1" applyProtection="1">
      <alignment wrapText="1"/>
      <protection locked="0"/>
    </xf>
    <xf numFmtId="164" fontId="49" fillId="0" borderId="8" xfId="0" applyNumberFormat="1" applyFont="1" applyBorder="1" applyAlignment="1" applyProtection="1">
      <alignment wrapText="1"/>
      <protection locked="0"/>
    </xf>
    <xf numFmtId="164" fontId="49" fillId="0" borderId="13" xfId="0" applyNumberFormat="1" applyFont="1" applyBorder="1" applyAlignment="1" applyProtection="1">
      <alignment wrapText="1"/>
      <protection locked="0"/>
    </xf>
    <xf numFmtId="3" fontId="26" fillId="0" borderId="13" xfId="0" applyNumberFormat="1" applyFont="1" applyBorder="1" applyAlignment="1" applyProtection="1">
      <alignment vertical="center" wrapText="1"/>
      <protection locked="0"/>
    </xf>
    <xf numFmtId="164" fontId="51" fillId="2" borderId="49" xfId="0" applyNumberFormat="1" applyFont="1" applyFill="1" applyBorder="1" applyAlignment="1">
      <alignment wrapText="1"/>
    </xf>
    <xf numFmtId="3" fontId="26" fillId="0" borderId="8" xfId="0" applyNumberFormat="1" applyFont="1" applyBorder="1" applyAlignment="1" applyProtection="1">
      <alignment vertical="center" wrapText="1"/>
      <protection locked="0"/>
    </xf>
    <xf numFmtId="164" fontId="50" fillId="0" borderId="50" xfId="0" applyNumberFormat="1" applyFont="1" applyBorder="1" applyAlignment="1" applyProtection="1">
      <alignment wrapText="1"/>
      <protection locked="0"/>
    </xf>
    <xf numFmtId="164" fontId="50" fillId="0" borderId="37" xfId="0" applyNumberFormat="1" applyFont="1" applyBorder="1" applyAlignment="1" applyProtection="1">
      <alignment wrapText="1"/>
      <protection locked="0"/>
    </xf>
    <xf numFmtId="164" fontId="50" fillId="0" borderId="38" xfId="0" applyNumberFormat="1" applyFont="1" applyBorder="1" applyAlignment="1" applyProtection="1">
      <alignment wrapText="1"/>
      <protection locked="0"/>
    </xf>
    <xf numFmtId="164" fontId="42" fillId="2" borderId="45" xfId="0" applyNumberFormat="1" applyFont="1" applyFill="1" applyBorder="1" applyAlignment="1">
      <alignment wrapText="1"/>
    </xf>
    <xf numFmtId="164" fontId="38" fillId="2" borderId="51" xfId="0" applyNumberFormat="1" applyFont="1" applyFill="1" applyBorder="1" applyAlignment="1">
      <alignment wrapText="1"/>
    </xf>
    <xf numFmtId="164" fontId="39" fillId="2" borderId="52" xfId="0" applyNumberFormat="1" applyFont="1" applyFill="1" applyBorder="1" applyAlignment="1">
      <alignment wrapText="1"/>
    </xf>
    <xf numFmtId="164" fontId="51" fillId="2" borderId="52" xfId="0" applyNumberFormat="1" applyFont="1" applyFill="1" applyBorder="1" applyAlignment="1">
      <alignment wrapText="1"/>
    </xf>
    <xf numFmtId="164" fontId="50" fillId="2" borderId="53" xfId="0" applyNumberFormat="1" applyFont="1" applyFill="1" applyBorder="1" applyAlignment="1">
      <alignment wrapText="1"/>
    </xf>
    <xf numFmtId="3" fontId="26" fillId="0" borderId="13" xfId="0" applyNumberFormat="1" applyFont="1" applyBorder="1" applyAlignment="1" applyProtection="1">
      <alignment wrapText="1"/>
      <protection locked="0"/>
    </xf>
    <xf numFmtId="3" fontId="26" fillId="0" borderId="8" xfId="0" applyNumberFormat="1" applyFont="1" applyBorder="1" applyAlignment="1" applyProtection="1">
      <alignment wrapText="1"/>
      <protection locked="0"/>
    </xf>
    <xf numFmtId="164" fontId="42" fillId="2" borderId="51" xfId="0" applyNumberFormat="1" applyFont="1" applyFill="1" applyBorder="1" applyAlignment="1">
      <alignment horizontal="right" wrapText="1"/>
    </xf>
    <xf numFmtId="164" fontId="42" fillId="2" borderId="55" xfId="0" applyNumberFormat="1" applyFont="1" applyFill="1" applyBorder="1" applyAlignment="1">
      <alignment horizontal="right" wrapText="1"/>
    </xf>
    <xf numFmtId="164" fontId="42" fillId="2" borderId="6" xfId="0" applyNumberFormat="1" applyFont="1" applyFill="1" applyBorder="1" applyAlignment="1">
      <alignment horizontal="right" wrapText="1"/>
    </xf>
    <xf numFmtId="164" fontId="42" fillId="2" borderId="12" xfId="0" applyNumberFormat="1" applyFont="1" applyFill="1" applyBorder="1" applyAlignment="1">
      <alignment horizontal="right" wrapText="1"/>
    </xf>
    <xf numFmtId="164" fontId="42" fillId="2" borderId="52" xfId="0" applyNumberFormat="1" applyFont="1" applyFill="1" applyBorder="1" applyAlignment="1">
      <alignment horizontal="right" wrapText="1"/>
    </xf>
    <xf numFmtId="164" fontId="42" fillId="2" borderId="49" xfId="0" applyNumberFormat="1" applyFont="1" applyFill="1" applyBorder="1" applyAlignment="1">
      <alignment horizontal="right" wrapText="1"/>
    </xf>
    <xf numFmtId="164" fontId="42" fillId="2" borderId="8" xfId="0" applyNumberFormat="1" applyFont="1" applyFill="1" applyBorder="1" applyAlignment="1">
      <alignment horizontal="right" wrapText="1"/>
    </xf>
    <xf numFmtId="164" fontId="42" fillId="2" borderId="13" xfId="0" applyNumberFormat="1" applyFont="1" applyFill="1" applyBorder="1" applyAlignment="1">
      <alignment horizontal="right" wrapText="1"/>
    </xf>
    <xf numFmtId="164" fontId="5" fillId="2" borderId="49" xfId="0" applyNumberFormat="1" applyFont="1" applyFill="1" applyBorder="1" applyAlignment="1">
      <alignment horizontal="right"/>
    </xf>
    <xf numFmtId="164" fontId="5" fillId="2" borderId="8" xfId="0" applyNumberFormat="1" applyFont="1" applyFill="1" applyBorder="1" applyAlignment="1">
      <alignment horizontal="right"/>
    </xf>
    <xf numFmtId="164" fontId="5" fillId="2" borderId="13" xfId="0" applyNumberFormat="1" applyFont="1" applyFill="1" applyBorder="1" applyAlignment="1">
      <alignment horizontal="right"/>
    </xf>
    <xf numFmtId="164" fontId="50" fillId="2" borderId="52" xfId="0" applyNumberFormat="1" applyFont="1" applyFill="1" applyBorder="1" applyAlignment="1">
      <alignment horizontal="right" vertical="top" wrapText="1"/>
    </xf>
    <xf numFmtId="164" fontId="50" fillId="2" borderId="49" xfId="0" applyNumberFormat="1" applyFont="1" applyFill="1" applyBorder="1" applyAlignment="1" applyProtection="1">
      <alignment horizontal="right" vertical="top" wrapText="1"/>
      <protection locked="0"/>
    </xf>
    <xf numFmtId="164" fontId="50" fillId="2" borderId="58" xfId="0" applyNumberFormat="1" applyFont="1" applyFill="1" applyBorder="1" applyAlignment="1" applyProtection="1">
      <alignment horizontal="right" vertical="top" wrapText="1"/>
      <protection locked="0"/>
    </xf>
    <xf numFmtId="164" fontId="39" fillId="2" borderId="51" xfId="0" applyNumberFormat="1" applyFont="1" applyFill="1" applyBorder="1" applyAlignment="1">
      <alignment wrapText="1"/>
    </xf>
    <xf numFmtId="164" fontId="55" fillId="0" borderId="55" xfId="0" applyNumberFormat="1" applyFont="1" applyBorder="1" applyAlignment="1" applyProtection="1">
      <alignment wrapText="1"/>
      <protection locked="0"/>
    </xf>
    <xf numFmtId="164" fontId="55" fillId="0" borderId="6" xfId="0" applyNumberFormat="1" applyFont="1" applyBorder="1" applyAlignment="1" applyProtection="1">
      <alignment wrapText="1"/>
      <protection locked="0"/>
    </xf>
    <xf numFmtId="3" fontId="26" fillId="0" borderId="6" xfId="0" applyNumberFormat="1" applyFont="1" applyBorder="1" applyAlignment="1" applyProtection="1">
      <alignment vertical="center" wrapText="1"/>
      <protection locked="0"/>
    </xf>
    <xf numFmtId="3" fontId="26" fillId="0" borderId="12" xfId="0" applyNumberFormat="1" applyFont="1" applyBorder="1" applyAlignment="1" applyProtection="1">
      <alignment vertical="center" wrapText="1"/>
      <protection locked="0"/>
    </xf>
    <xf numFmtId="3" fontId="53" fillId="0" borderId="13" xfId="0" applyNumberFormat="1" applyFont="1" applyBorder="1" applyAlignment="1" applyProtection="1">
      <alignment vertical="center" wrapText="1"/>
      <protection locked="0"/>
    </xf>
    <xf numFmtId="3" fontId="53" fillId="0" borderId="8" xfId="0" applyNumberFormat="1" applyFont="1" applyBorder="1" applyAlignment="1" applyProtection="1">
      <alignment vertical="center" wrapText="1"/>
      <protection locked="0"/>
    </xf>
    <xf numFmtId="164" fontId="39" fillId="2" borderId="53" xfId="0" applyNumberFormat="1" applyFont="1" applyFill="1" applyBorder="1" applyAlignment="1">
      <alignment wrapText="1"/>
    </xf>
    <xf numFmtId="164" fontId="55" fillId="0" borderId="50" xfId="0" applyNumberFormat="1" applyFont="1" applyBorder="1" applyAlignment="1" applyProtection="1">
      <alignment wrapText="1"/>
      <protection locked="0"/>
    </xf>
    <xf numFmtId="164" fontId="55" fillId="0" borderId="37" xfId="0" applyNumberFormat="1" applyFont="1" applyBorder="1" applyAlignment="1" applyProtection="1">
      <alignment wrapText="1"/>
      <protection locked="0"/>
    </xf>
    <xf numFmtId="3" fontId="26" fillId="0" borderId="38" xfId="0" applyNumberFormat="1" applyFont="1" applyBorder="1" applyAlignment="1" applyProtection="1">
      <alignment vertical="center" wrapText="1"/>
      <protection locked="0"/>
    </xf>
    <xf numFmtId="164" fontId="38" fillId="2" borderId="46" xfId="0" applyNumberFormat="1" applyFont="1" applyFill="1" applyBorder="1" applyAlignment="1">
      <alignment wrapText="1"/>
    </xf>
    <xf numFmtId="3" fontId="8" fillId="0" borderId="8" xfId="0" applyNumberFormat="1" applyFont="1" applyBorder="1" applyAlignment="1" applyProtection="1">
      <alignment vertical="center" wrapText="1"/>
      <protection locked="0"/>
    </xf>
    <xf numFmtId="164" fontId="40" fillId="0" borderId="49" xfId="0" applyNumberFormat="1" applyFont="1" applyBorder="1" applyAlignment="1" applyProtection="1">
      <alignment wrapText="1"/>
      <protection locked="0"/>
    </xf>
    <xf numFmtId="164" fontId="40" fillId="0" borderId="8" xfId="0" applyNumberFormat="1" applyFont="1" applyBorder="1" applyAlignment="1" applyProtection="1">
      <alignment wrapText="1"/>
      <protection locked="0"/>
    </xf>
    <xf numFmtId="164" fontId="50" fillId="0" borderId="50" xfId="0" applyNumberFormat="1" applyFont="1" applyFill="1" applyBorder="1" applyAlignment="1" applyProtection="1">
      <alignment wrapText="1"/>
      <protection locked="0"/>
    </xf>
    <xf numFmtId="164" fontId="50" fillId="0" borderId="37" xfId="0" applyNumberFormat="1" applyFont="1" applyFill="1" applyBorder="1" applyAlignment="1" applyProtection="1">
      <alignment wrapText="1"/>
      <protection locked="0"/>
    </xf>
    <xf numFmtId="164" fontId="50" fillId="0" borderId="38" xfId="0" applyNumberFormat="1" applyFont="1" applyFill="1" applyBorder="1" applyAlignment="1" applyProtection="1">
      <alignment wrapText="1"/>
      <protection locked="0"/>
    </xf>
    <xf numFmtId="164" fontId="38" fillId="2" borderId="6" xfId="0" applyNumberFormat="1" applyFont="1" applyFill="1" applyBorder="1" applyAlignment="1">
      <alignment wrapText="1"/>
    </xf>
    <xf numFmtId="164" fontId="38" fillId="2" borderId="12" xfId="0" applyNumberFormat="1" applyFont="1" applyFill="1" applyBorder="1" applyAlignment="1">
      <alignment wrapText="1"/>
    </xf>
    <xf numFmtId="164" fontId="43" fillId="2" borderId="56" xfId="0" applyNumberFormat="1" applyFont="1" applyFill="1" applyBorder="1" applyAlignment="1">
      <alignment wrapText="1"/>
    </xf>
    <xf numFmtId="164" fontId="43" fillId="2" borderId="16" xfId="0" applyNumberFormat="1" applyFont="1" applyFill="1" applyBorder="1" applyAlignment="1">
      <alignment wrapText="1"/>
    </xf>
    <xf numFmtId="164" fontId="43" fillId="2" borderId="42" xfId="0" applyNumberFormat="1" applyFont="1" applyFill="1" applyBorder="1" applyAlignment="1">
      <alignment wrapText="1"/>
    </xf>
    <xf numFmtId="164" fontId="43" fillId="2" borderId="43" xfId="0" applyNumberFormat="1" applyFont="1" applyFill="1" applyBorder="1" applyAlignment="1">
      <alignment wrapText="1"/>
    </xf>
    <xf numFmtId="164" fontId="40" fillId="2" borderId="52" xfId="0" applyNumberFormat="1" applyFont="1" applyFill="1" applyBorder="1" applyAlignment="1">
      <alignment wrapText="1"/>
    </xf>
    <xf numFmtId="164" fontId="50" fillId="2" borderId="57" xfId="0" applyNumberFormat="1" applyFont="1" applyFill="1" applyBorder="1" applyAlignment="1">
      <alignment wrapText="1"/>
    </xf>
    <xf numFmtId="164" fontId="40" fillId="2" borderId="53" xfId="0" applyNumberFormat="1" applyFont="1" applyFill="1" applyBorder="1" applyAlignment="1">
      <alignment wrapText="1"/>
    </xf>
    <xf numFmtId="164" fontId="40" fillId="0" borderId="50" xfId="0" applyNumberFormat="1" applyFont="1" applyFill="1" applyBorder="1" applyAlignment="1" applyProtection="1">
      <alignment wrapText="1"/>
      <protection locked="0"/>
    </xf>
    <xf numFmtId="164" fontId="40" fillId="0" borderId="37" xfId="0" applyNumberFormat="1" applyFont="1" applyFill="1" applyBorder="1" applyAlignment="1" applyProtection="1">
      <alignment wrapText="1"/>
      <protection locked="0"/>
    </xf>
    <xf numFmtId="3" fontId="18" fillId="0" borderId="37" xfId="0" applyNumberFormat="1" applyFont="1" applyFill="1" applyBorder="1" applyAlignment="1" applyProtection="1">
      <alignment vertical="center" wrapText="1"/>
      <protection locked="0"/>
    </xf>
    <xf numFmtId="3" fontId="18" fillId="0" borderId="38" xfId="0" applyNumberFormat="1" applyFont="1" applyFill="1" applyBorder="1" applyAlignment="1" applyProtection="1">
      <alignment vertical="center" wrapText="1"/>
      <protection locked="0"/>
    </xf>
    <xf numFmtId="164" fontId="40" fillId="0" borderId="49" xfId="0" applyNumberFormat="1" applyFont="1" applyFill="1" applyBorder="1" applyAlignment="1" applyProtection="1">
      <alignment wrapText="1"/>
      <protection locked="0"/>
    </xf>
    <xf numFmtId="164" fontId="54" fillId="0" borderId="8" xfId="0" applyNumberFormat="1" applyFont="1" applyFill="1" applyBorder="1" applyAlignment="1" applyProtection="1">
      <alignment vertical="center" wrapText="1"/>
      <protection locked="0"/>
    </xf>
    <xf numFmtId="164" fontId="18" fillId="0" borderId="8" xfId="0" applyNumberFormat="1" applyFont="1" applyFill="1" applyBorder="1" applyAlignment="1" applyProtection="1">
      <alignment vertical="center" wrapText="1"/>
      <protection locked="0"/>
    </xf>
    <xf numFmtId="164" fontId="40" fillId="0" borderId="8" xfId="0" applyNumberFormat="1" applyFont="1" applyFill="1" applyBorder="1" applyAlignment="1" applyProtection="1">
      <alignment wrapText="1"/>
      <protection locked="0"/>
    </xf>
    <xf numFmtId="164" fontId="54" fillId="0" borderId="13" xfId="0" applyNumberFormat="1" applyFont="1" applyFill="1" applyBorder="1" applyAlignment="1" applyProtection="1">
      <alignment vertical="center" wrapText="1"/>
      <protection locked="0"/>
    </xf>
    <xf numFmtId="164" fontId="53" fillId="0" borderId="38" xfId="0" applyNumberFormat="1" applyFont="1" applyBorder="1" applyAlignment="1" applyProtection="1">
      <alignment vertical="center" wrapText="1"/>
      <protection locked="0"/>
    </xf>
    <xf numFmtId="164" fontId="43" fillId="2" borderId="54" xfId="0" applyNumberFormat="1" applyFont="1" applyFill="1" applyBorder="1" applyAlignment="1">
      <alignment wrapText="1"/>
    </xf>
    <xf numFmtId="164" fontId="43" fillId="2" borderId="20" xfId="0" applyNumberFormat="1" applyFont="1" applyFill="1" applyBorder="1" applyAlignment="1">
      <alignment wrapText="1"/>
    </xf>
    <xf numFmtId="164" fontId="43" fillId="2" borderId="40" xfId="0" applyNumberFormat="1" applyFont="1" applyFill="1" applyBorder="1" applyAlignment="1">
      <alignment wrapText="1"/>
    </xf>
    <xf numFmtId="164" fontId="43" fillId="2" borderId="41" xfId="0" applyNumberFormat="1" applyFont="1" applyFill="1" applyBorder="1" applyAlignment="1">
      <alignment wrapText="1"/>
    </xf>
    <xf numFmtId="164" fontId="42" fillId="2" borderId="53" xfId="0" applyNumberFormat="1" applyFont="1" applyFill="1" applyBorder="1" applyAlignment="1">
      <alignment wrapText="1"/>
    </xf>
    <xf numFmtId="164" fontId="42" fillId="2" borderId="50" xfId="0" applyNumberFormat="1" applyFont="1" applyFill="1" applyBorder="1" applyAlignment="1">
      <alignment wrapText="1"/>
    </xf>
    <xf numFmtId="164" fontId="42" fillId="2" borderId="37" xfId="0" applyNumberFormat="1" applyFont="1" applyFill="1" applyBorder="1" applyAlignment="1">
      <alignment wrapText="1"/>
    </xf>
    <xf numFmtId="164" fontId="42" fillId="2" borderId="38" xfId="0" applyNumberFormat="1" applyFont="1" applyFill="1" applyBorder="1" applyAlignment="1">
      <alignment wrapText="1"/>
    </xf>
    <xf numFmtId="0" fontId="0" fillId="0" borderId="7" xfId="0" applyFont="1" applyBorder="1" applyAlignment="1" applyProtection="1">
      <alignment horizontal="center" vertical="center" wrapText="1"/>
    </xf>
    <xf numFmtId="0" fontId="0" fillId="0" borderId="46" xfId="0" applyFont="1" applyBorder="1" applyAlignment="1" applyProtection="1">
      <alignment vertical="center" wrapText="1"/>
    </xf>
    <xf numFmtId="164" fontId="57" fillId="2" borderId="52" xfId="0" applyNumberFormat="1" applyFont="1" applyFill="1" applyBorder="1" applyAlignment="1">
      <alignment wrapText="1"/>
    </xf>
    <xf numFmtId="164" fontId="57" fillId="0" borderId="49" xfId="0" applyNumberFormat="1" applyFont="1" applyBorder="1" applyAlignment="1" applyProtection="1">
      <alignment wrapText="1"/>
      <protection locked="0"/>
    </xf>
    <xf numFmtId="164" fontId="57" fillId="0" borderId="8" xfId="0" applyNumberFormat="1" applyFont="1" applyBorder="1" applyAlignment="1" applyProtection="1">
      <alignment wrapText="1"/>
      <protection locked="0"/>
    </xf>
    <xf numFmtId="3" fontId="0" fillId="0" borderId="8" xfId="0" applyNumberFormat="1" applyFont="1" applyBorder="1" applyAlignment="1" applyProtection="1">
      <alignment vertical="center" wrapText="1"/>
      <protection locked="0"/>
    </xf>
    <xf numFmtId="3" fontId="0" fillId="0" borderId="13" xfId="0" applyNumberFormat="1" applyFont="1" applyBorder="1" applyAlignment="1" applyProtection="1">
      <alignment vertical="center" wrapText="1"/>
      <protection locked="0"/>
    </xf>
    <xf numFmtId="0" fontId="0" fillId="0" borderId="7" xfId="0" applyFont="1" applyFill="1" applyBorder="1" applyAlignment="1" applyProtection="1">
      <alignment horizontal="center" vertical="center" wrapText="1"/>
    </xf>
    <xf numFmtId="0" fontId="0" fillId="0" borderId="46" xfId="0" applyFont="1" applyFill="1" applyBorder="1" applyAlignment="1" applyProtection="1">
      <alignment vertical="center" wrapText="1"/>
    </xf>
    <xf numFmtId="164" fontId="57" fillId="0" borderId="49" xfId="0" applyNumberFormat="1" applyFont="1" applyFill="1" applyBorder="1" applyAlignment="1" applyProtection="1">
      <alignment wrapText="1"/>
      <protection locked="0"/>
    </xf>
    <xf numFmtId="164" fontId="57" fillId="0" borderId="8" xfId="0" applyNumberFormat="1" applyFont="1" applyFill="1" applyBorder="1" applyAlignment="1" applyProtection="1">
      <alignment wrapText="1"/>
      <protection locked="0"/>
    </xf>
    <xf numFmtId="3" fontId="0" fillId="0" borderId="13" xfId="0" applyNumberFormat="1" applyFont="1" applyFill="1" applyBorder="1" applyAlignment="1" applyProtection="1">
      <alignment vertical="center" wrapText="1"/>
      <protection locked="0"/>
    </xf>
    <xf numFmtId="0" fontId="38" fillId="6" borderId="49" xfId="0" applyFont="1" applyFill="1" applyBorder="1" applyAlignment="1">
      <alignment horizontal="center" vertical="center" wrapText="1"/>
    </xf>
    <xf numFmtId="0" fontId="38" fillId="6" borderId="8" xfId="0" applyFont="1" applyFill="1" applyBorder="1" applyAlignment="1">
      <alignment horizontal="center" vertical="center" wrapText="1"/>
    </xf>
    <xf numFmtId="0" fontId="57" fillId="0" borderId="7" xfId="0" applyFont="1" applyFill="1" applyBorder="1" applyAlignment="1">
      <alignment horizontal="center" vertical="center" wrapText="1"/>
    </xf>
    <xf numFmtId="0" fontId="58" fillId="0" borderId="46" xfId="0" applyFont="1" applyFill="1" applyBorder="1" applyAlignment="1">
      <alignment vertical="center" wrapText="1"/>
    </xf>
    <xf numFmtId="164" fontId="57" fillId="0" borderId="49" xfId="0" applyNumberFormat="1" applyFont="1" applyFill="1" applyBorder="1" applyAlignment="1">
      <alignment wrapText="1"/>
    </xf>
    <xf numFmtId="164" fontId="57" fillId="0" borderId="8" xfId="0" applyNumberFormat="1" applyFont="1" applyFill="1" applyBorder="1" applyAlignment="1">
      <alignment wrapText="1"/>
    </xf>
    <xf numFmtId="164" fontId="57" fillId="0" borderId="13" xfId="0" applyNumberFormat="1" applyFont="1" applyFill="1" applyBorder="1" applyAlignment="1">
      <alignment wrapText="1"/>
    </xf>
    <xf numFmtId="0" fontId="38" fillId="6" borderId="49" xfId="0" applyFont="1" applyFill="1" applyBorder="1" applyAlignment="1">
      <alignment horizontal="center" vertical="center" wrapText="1"/>
    </xf>
    <xf numFmtId="0" fontId="38" fillId="6" borderId="8" xfId="0" applyFont="1" applyFill="1" applyBorder="1" applyAlignment="1">
      <alignment horizontal="center" vertical="center" wrapText="1"/>
    </xf>
    <xf numFmtId="0" fontId="40" fillId="0" borderId="46" xfId="0" applyFont="1" applyFill="1" applyBorder="1" applyAlignment="1">
      <alignment vertical="center" wrapText="1"/>
    </xf>
    <xf numFmtId="164" fontId="40" fillId="0" borderId="13" xfId="0" applyNumberFormat="1" applyFont="1" applyBorder="1" applyAlignment="1" applyProtection="1">
      <alignment wrapText="1"/>
      <protection locked="0"/>
    </xf>
    <xf numFmtId="0" fontId="48" fillId="0" borderId="8" xfId="0" applyFont="1" applyBorder="1"/>
    <xf numFmtId="0" fontId="48" fillId="0" borderId="8" xfId="0" applyFont="1" applyBorder="1" applyAlignment="1">
      <alignment horizontal="center" vertical="center"/>
    </xf>
    <xf numFmtId="164" fontId="50" fillId="2" borderId="52" xfId="0" applyNumberFormat="1" applyFont="1" applyFill="1" applyBorder="1" applyAlignment="1" applyProtection="1">
      <alignment wrapText="1"/>
    </xf>
    <xf numFmtId="164" fontId="50" fillId="2" borderId="49" xfId="0" applyNumberFormat="1" applyFont="1" applyFill="1" applyBorder="1" applyAlignment="1" applyProtection="1">
      <alignment wrapText="1"/>
    </xf>
    <xf numFmtId="0" fontId="57" fillId="0" borderId="0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vertical="center" wrapText="1"/>
    </xf>
    <xf numFmtId="164" fontId="39" fillId="0" borderId="0" xfId="0" applyNumberFormat="1" applyFont="1" applyFill="1" applyBorder="1" applyAlignment="1">
      <alignment wrapText="1"/>
    </xf>
    <xf numFmtId="164" fontId="57" fillId="0" borderId="0" xfId="0" applyNumberFormat="1" applyFont="1" applyFill="1" applyBorder="1" applyAlignment="1">
      <alignment wrapText="1"/>
    </xf>
    <xf numFmtId="164" fontId="55" fillId="0" borderId="0" xfId="0" applyNumberFormat="1" applyFont="1" applyFill="1" applyBorder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vertical="center" wrapText="1"/>
    </xf>
    <xf numFmtId="164" fontId="57" fillId="0" borderId="0" xfId="0" applyNumberFormat="1" applyFont="1" applyFill="1" applyBorder="1" applyAlignment="1" applyProtection="1">
      <alignment wrapText="1"/>
      <protection locked="0"/>
    </xf>
    <xf numFmtId="3" fontId="0" fillId="0" borderId="0" xfId="0" applyNumberFormat="1" applyFont="1" applyFill="1" applyBorder="1" applyAlignment="1" applyProtection="1">
      <alignment vertical="center" wrapText="1"/>
      <protection locked="0"/>
    </xf>
    <xf numFmtId="0" fontId="56" fillId="0" borderId="0" xfId="0" applyFont="1" applyFill="1" applyBorder="1" applyAlignment="1">
      <alignment horizontal="center" vertical="center" wrapText="1"/>
    </xf>
    <xf numFmtId="0" fontId="56" fillId="0" borderId="0" xfId="0" applyFont="1" applyFill="1" applyBorder="1" applyAlignment="1">
      <alignment vertical="center" wrapText="1"/>
    </xf>
    <xf numFmtId="164" fontId="56" fillId="0" borderId="0" xfId="0" applyNumberFormat="1" applyFont="1" applyFill="1" applyBorder="1" applyAlignment="1">
      <alignment wrapText="1"/>
    </xf>
    <xf numFmtId="164" fontId="50" fillId="0" borderId="0" xfId="0" applyNumberFormat="1" applyFont="1" applyFill="1" applyBorder="1" applyAlignment="1" applyProtection="1">
      <alignment wrapText="1"/>
      <protection locked="0"/>
    </xf>
    <xf numFmtId="0" fontId="53" fillId="0" borderId="0" xfId="0" applyFont="1" applyFill="1" applyBorder="1" applyAlignment="1" applyProtection="1">
      <alignment horizontal="center" vertical="center" wrapText="1"/>
    </xf>
    <xf numFmtId="0" fontId="53" fillId="0" borderId="0" xfId="0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164" fontId="40" fillId="0" borderId="0" xfId="0" applyNumberFormat="1" applyFont="1" applyFill="1" applyBorder="1" applyAlignment="1" applyProtection="1">
      <alignment wrapText="1"/>
      <protection locked="0"/>
    </xf>
    <xf numFmtId="3" fontId="18" fillId="0" borderId="0" xfId="0" applyNumberFormat="1" applyFont="1" applyFill="1" applyBorder="1" applyAlignment="1" applyProtection="1">
      <alignment vertical="center" wrapText="1"/>
      <protection locked="0"/>
    </xf>
    <xf numFmtId="0" fontId="50" fillId="0" borderId="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vertical="center" wrapText="1"/>
    </xf>
    <xf numFmtId="164" fontId="54" fillId="0" borderId="0" xfId="0" applyNumberFormat="1" applyFont="1" applyFill="1" applyBorder="1" applyAlignment="1" applyProtection="1">
      <alignment vertical="center" wrapText="1"/>
      <protection locked="0"/>
    </xf>
    <xf numFmtId="164" fontId="18" fillId="0" borderId="0" xfId="0" applyNumberFormat="1" applyFont="1" applyFill="1" applyBorder="1" applyAlignment="1" applyProtection="1">
      <alignment vertical="center" wrapText="1"/>
      <protection locked="0"/>
    </xf>
    <xf numFmtId="49" fontId="38" fillId="0" borderId="0" xfId="1" applyNumberFormat="1" applyFont="1" applyFill="1" applyBorder="1" applyAlignment="1" applyProtection="1">
      <alignment horizontal="center" vertical="center" wrapText="1"/>
    </xf>
    <xf numFmtId="49" fontId="38" fillId="0" borderId="0" xfId="0" applyNumberFormat="1" applyFont="1" applyFill="1" applyBorder="1" applyAlignment="1">
      <alignment horizontal="center" wrapText="1"/>
    </xf>
    <xf numFmtId="164" fontId="38" fillId="0" borderId="0" xfId="0" applyNumberFormat="1" applyFont="1" applyFill="1" applyBorder="1" applyAlignment="1">
      <alignment wrapText="1"/>
    </xf>
    <xf numFmtId="164" fontId="50" fillId="0" borderId="0" xfId="0" applyNumberFormat="1" applyFont="1" applyFill="1" applyBorder="1" applyAlignment="1">
      <alignment wrapText="1"/>
    </xf>
    <xf numFmtId="164" fontId="49" fillId="0" borderId="0" xfId="0" applyNumberFormat="1" applyFont="1" applyFill="1" applyBorder="1" applyAlignment="1" applyProtection="1">
      <alignment wrapText="1"/>
      <protection locked="0"/>
    </xf>
    <xf numFmtId="3" fontId="26" fillId="0" borderId="0" xfId="0" applyNumberFormat="1" applyFont="1" applyFill="1" applyBorder="1" applyAlignment="1" applyProtection="1">
      <alignment wrapText="1"/>
      <protection locked="0"/>
    </xf>
    <xf numFmtId="164" fontId="51" fillId="0" borderId="0" xfId="0" applyNumberFormat="1" applyFont="1" applyFill="1" applyBorder="1" applyAlignment="1">
      <alignment wrapText="1"/>
    </xf>
    <xf numFmtId="164" fontId="52" fillId="0" borderId="0" xfId="0" applyNumberFormat="1" applyFont="1" applyFill="1" applyBorder="1" applyAlignment="1">
      <alignment wrapText="1"/>
    </xf>
    <xf numFmtId="164" fontId="39" fillId="0" borderId="0" xfId="0" applyNumberFormat="1" applyFont="1" applyFill="1" applyBorder="1" applyAlignment="1" applyProtection="1">
      <alignment wrapText="1"/>
      <protection locked="0"/>
    </xf>
    <xf numFmtId="164" fontId="42" fillId="0" borderId="0" xfId="0" applyNumberFormat="1" applyFont="1" applyFill="1" applyBorder="1" applyAlignment="1">
      <alignment wrapText="1"/>
    </xf>
    <xf numFmtId="0" fontId="42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vertical="center" wrapText="1"/>
    </xf>
    <xf numFmtId="164" fontId="38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/>
    </xf>
    <xf numFmtId="164" fontId="50" fillId="0" borderId="0" xfId="0" applyNumberFormat="1" applyFont="1" applyFill="1" applyBorder="1" applyAlignment="1">
      <alignment horizontal="right" wrapText="1"/>
    </xf>
    <xf numFmtId="164" fontId="55" fillId="0" borderId="0" xfId="0" applyNumberFormat="1" applyFont="1" applyFill="1" applyBorder="1" applyAlignment="1" applyProtection="1">
      <alignment horizontal="right" wrapText="1"/>
      <protection locked="0"/>
    </xf>
    <xf numFmtId="164" fontId="50" fillId="0" borderId="0" xfId="0" applyNumberFormat="1" applyFont="1" applyFill="1" applyBorder="1" applyAlignment="1" applyProtection="1">
      <alignment horizontal="right" wrapText="1"/>
      <protection locked="0"/>
    </xf>
    <xf numFmtId="0" fontId="50" fillId="0" borderId="0" xfId="0" applyFont="1" applyFill="1" applyBorder="1" applyAlignment="1">
      <alignment horizontal="center" vertical="top" wrapText="1"/>
    </xf>
    <xf numFmtId="0" fontId="50" fillId="0" borderId="0" xfId="0" applyFont="1" applyFill="1" applyBorder="1" applyAlignment="1">
      <alignment horizontal="left" vertical="top" wrapText="1"/>
    </xf>
    <xf numFmtId="164" fontId="50" fillId="0" borderId="0" xfId="0" applyNumberFormat="1" applyFont="1" applyFill="1" applyBorder="1" applyAlignment="1">
      <alignment horizontal="right" vertical="top" wrapText="1"/>
    </xf>
    <xf numFmtId="164" fontId="50" fillId="0" borderId="0" xfId="0" applyNumberFormat="1" applyFont="1" applyFill="1" applyBorder="1" applyAlignment="1" applyProtection="1">
      <alignment horizontal="right" vertical="top" wrapText="1"/>
      <protection locked="0"/>
    </xf>
    <xf numFmtId="164" fontId="56" fillId="0" borderId="0" xfId="0" applyNumberFormat="1" applyFont="1" applyFill="1" applyBorder="1" applyAlignment="1" applyProtection="1">
      <alignment horizontal="right" wrapText="1"/>
      <protection locked="0"/>
    </xf>
    <xf numFmtId="0" fontId="39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164" fontId="46" fillId="0" borderId="0" xfId="0" applyNumberFormat="1" applyFont="1" applyFill="1" applyBorder="1" applyAlignment="1" applyProtection="1">
      <alignment horizontal="right" wrapText="1"/>
    </xf>
    <xf numFmtId="164" fontId="43" fillId="0" borderId="0" xfId="0" applyNumberFormat="1" applyFont="1" applyFill="1" applyBorder="1" applyAlignment="1" applyProtection="1">
      <alignment horizontal="right" wrapText="1"/>
    </xf>
    <xf numFmtId="164" fontId="38" fillId="0" borderId="0" xfId="0" applyNumberFormat="1" applyFont="1" applyFill="1" applyBorder="1" applyAlignment="1" applyProtection="1">
      <alignment horizontal="right" wrapText="1"/>
    </xf>
    <xf numFmtId="164" fontId="50" fillId="0" borderId="0" xfId="0" applyNumberFormat="1" applyFont="1" applyFill="1" applyBorder="1" applyAlignment="1" applyProtection="1">
      <alignment horizontal="right" wrapText="1"/>
    </xf>
    <xf numFmtId="3" fontId="26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0" xfId="0" applyNumberFormat="1" applyFont="1" applyFill="1" applyBorder="1" applyAlignment="1" applyProtection="1">
      <alignment vertical="center" wrapText="1"/>
      <protection locked="0"/>
    </xf>
    <xf numFmtId="3" fontId="53" fillId="0" borderId="0" xfId="0" applyNumberFormat="1" applyFont="1" applyFill="1" applyBorder="1" applyAlignment="1" applyProtection="1">
      <alignment vertical="center" wrapText="1"/>
      <protection locked="0"/>
    </xf>
    <xf numFmtId="164" fontId="59" fillId="0" borderId="0" xfId="0" applyNumberFormat="1" applyFont="1" applyFill="1" applyBorder="1" applyAlignment="1">
      <alignment wrapText="1"/>
    </xf>
    <xf numFmtId="0" fontId="54" fillId="0" borderId="0" xfId="0" applyFont="1" applyFill="1" applyBorder="1" applyAlignment="1" applyProtection="1">
      <alignment horizontal="center" vertical="center" wrapText="1"/>
    </xf>
    <xf numFmtId="0" fontId="54" fillId="0" borderId="0" xfId="0" applyFont="1" applyFill="1" applyBorder="1" applyAlignment="1" applyProtection="1">
      <alignment vertical="center" wrapText="1"/>
    </xf>
    <xf numFmtId="164" fontId="56" fillId="0" borderId="0" xfId="0" applyNumberFormat="1" applyFont="1" applyFill="1" applyBorder="1" applyAlignment="1" applyProtection="1">
      <alignment wrapText="1"/>
      <protection locked="0"/>
    </xf>
    <xf numFmtId="3" fontId="54" fillId="0" borderId="0" xfId="0" applyNumberFormat="1" applyFont="1" applyFill="1" applyBorder="1" applyAlignment="1" applyProtection="1">
      <alignment vertical="center" wrapText="1"/>
      <protection locked="0"/>
    </xf>
    <xf numFmtId="3" fontId="8" fillId="0" borderId="0" xfId="0" applyNumberFormat="1" applyFont="1" applyFill="1" applyBorder="1" applyAlignment="1" applyProtection="1">
      <alignment vertical="center" wrapText="1"/>
      <protection locked="0"/>
    </xf>
    <xf numFmtId="164" fontId="46" fillId="0" borderId="0" xfId="0" applyNumberFormat="1" applyFont="1" applyFill="1" applyBorder="1" applyAlignment="1">
      <alignment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vertical="center" wrapText="1"/>
    </xf>
    <xf numFmtId="164" fontId="60" fillId="0" borderId="0" xfId="0" applyNumberFormat="1" applyFont="1" applyFill="1" applyBorder="1" applyAlignment="1">
      <alignment wrapText="1"/>
    </xf>
    <xf numFmtId="164" fontId="60" fillId="0" borderId="0" xfId="0" applyNumberFormat="1" applyFont="1" applyFill="1" applyBorder="1" applyAlignment="1" applyProtection="1">
      <alignment wrapText="1"/>
      <protection locked="0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/>
    <xf numFmtId="164" fontId="43" fillId="0" borderId="0" xfId="0" applyNumberFormat="1" applyFont="1" applyFill="1" applyBorder="1" applyAlignment="1">
      <alignment wrapText="1"/>
    </xf>
    <xf numFmtId="164" fontId="40" fillId="0" borderId="0" xfId="0" applyNumberFormat="1" applyFont="1" applyFill="1" applyBorder="1" applyAlignment="1">
      <alignment wrapText="1"/>
    </xf>
    <xf numFmtId="0" fontId="47" fillId="0" borderId="0" xfId="0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vertical="center" wrapText="1"/>
    </xf>
    <xf numFmtId="164" fontId="46" fillId="0" borderId="0" xfId="0" applyNumberFormat="1" applyFont="1" applyFill="1" applyBorder="1" applyAlignment="1" applyProtection="1">
      <alignment wrapText="1"/>
      <protection locked="0"/>
    </xf>
    <xf numFmtId="164" fontId="53" fillId="0" borderId="0" xfId="0" applyNumberFormat="1" applyFont="1" applyFill="1" applyBorder="1" applyAlignment="1" applyProtection="1">
      <alignment vertical="center" wrapText="1"/>
      <protection locked="0"/>
    </xf>
    <xf numFmtId="0" fontId="34" fillId="0" borderId="0" xfId="0" applyFont="1" applyFill="1" applyBorder="1" applyAlignment="1">
      <alignment vertical="center" wrapText="1"/>
    </xf>
    <xf numFmtId="0" fontId="38" fillId="0" borderId="0" xfId="1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/>
    </xf>
    <xf numFmtId="49" fontId="38" fillId="0" borderId="0" xfId="1" applyNumberFormat="1" applyFont="1" applyFill="1" applyBorder="1" applyAlignment="1" applyProtection="1">
      <alignment vertical="center" wrapText="1"/>
    </xf>
    <xf numFmtId="0" fontId="38" fillId="0" borderId="0" xfId="1" applyFont="1" applyFill="1" applyBorder="1" applyAlignment="1" applyProtection="1">
      <alignment vertical="center" wrapText="1"/>
    </xf>
    <xf numFmtId="0" fontId="42" fillId="2" borderId="60" xfId="0" applyFont="1" applyFill="1" applyBorder="1" applyAlignment="1">
      <alignment vertical="center" wrapText="1"/>
    </xf>
    <xf numFmtId="164" fontId="42" fillId="2" borderId="44" xfId="0" applyNumberFormat="1" applyFont="1" applyFill="1" applyBorder="1" applyAlignment="1">
      <alignment wrapText="1"/>
    </xf>
    <xf numFmtId="0" fontId="48" fillId="0" borderId="46" xfId="0" applyFont="1" applyBorder="1" applyAlignment="1">
      <alignment vertical="center" wrapText="1"/>
    </xf>
    <xf numFmtId="164" fontId="50" fillId="2" borderId="58" xfId="0" applyNumberFormat="1" applyFont="1" applyFill="1" applyBorder="1" applyAlignment="1" applyProtection="1">
      <alignment wrapText="1"/>
    </xf>
    <xf numFmtId="0" fontId="48" fillId="0" borderId="13" xfId="0" applyFont="1" applyBorder="1"/>
    <xf numFmtId="164" fontId="50" fillId="2" borderId="23" xfId="0" applyNumberFormat="1" applyFont="1" applyFill="1" applyBorder="1" applyAlignment="1" applyProtection="1">
      <alignment wrapText="1"/>
    </xf>
    <xf numFmtId="164" fontId="50" fillId="2" borderId="59" xfId="0" applyNumberFormat="1" applyFont="1" applyFill="1" applyBorder="1" applyAlignment="1" applyProtection="1">
      <alignment wrapText="1"/>
    </xf>
    <xf numFmtId="164" fontId="46" fillId="2" borderId="49" xfId="0" applyNumberFormat="1" applyFont="1" applyFill="1" applyBorder="1" applyAlignment="1" applyProtection="1">
      <alignment wrapText="1"/>
    </xf>
    <xf numFmtId="164" fontId="46" fillId="2" borderId="8" xfId="0" applyNumberFormat="1" applyFont="1" applyFill="1" applyBorder="1" applyAlignment="1" applyProtection="1">
      <alignment wrapText="1"/>
    </xf>
    <xf numFmtId="164" fontId="46" fillId="2" borderId="13" xfId="0" applyNumberFormat="1" applyFont="1" applyFill="1" applyBorder="1" applyAlignment="1" applyProtection="1">
      <alignment wrapText="1"/>
    </xf>
    <xf numFmtId="0" fontId="61" fillId="2" borderId="7" xfId="0" applyFont="1" applyFill="1" applyBorder="1" applyAlignment="1" applyProtection="1">
      <alignment horizontal="center" vertical="center" wrapText="1"/>
    </xf>
    <xf numFmtId="164" fontId="62" fillId="2" borderId="49" xfId="0" applyNumberFormat="1" applyFont="1" applyFill="1" applyBorder="1" applyAlignment="1" applyProtection="1">
      <alignment wrapText="1"/>
    </xf>
    <xf numFmtId="164" fontId="62" fillId="2" borderId="8" xfId="0" applyNumberFormat="1" applyFont="1" applyFill="1" applyBorder="1" applyAlignment="1" applyProtection="1">
      <alignment wrapText="1"/>
    </xf>
    <xf numFmtId="164" fontId="62" fillId="2" borderId="13" xfId="0" applyNumberFormat="1" applyFont="1" applyFill="1" applyBorder="1" applyAlignment="1" applyProtection="1">
      <alignment wrapText="1"/>
    </xf>
    <xf numFmtId="49" fontId="43" fillId="2" borderId="5" xfId="1" applyNumberFormat="1" applyFont="1" applyFill="1" applyBorder="1" applyAlignment="1" applyProtection="1">
      <alignment horizontal="center" vertical="center" wrapText="1"/>
    </xf>
    <xf numFmtId="164" fontId="43" fillId="2" borderId="55" xfId="0" applyNumberFormat="1" applyFont="1" applyFill="1" applyBorder="1" applyAlignment="1">
      <alignment horizontal="center" wrapText="1"/>
    </xf>
    <xf numFmtId="164" fontId="43" fillId="2" borderId="6" xfId="0" applyNumberFormat="1" applyFont="1" applyFill="1" applyBorder="1" applyAlignment="1">
      <alignment horizontal="center" wrapText="1"/>
    </xf>
    <xf numFmtId="164" fontId="43" fillId="2" borderId="12" xfId="0" applyNumberFormat="1" applyFont="1" applyFill="1" applyBorder="1" applyAlignment="1">
      <alignment horizontal="center" wrapText="1"/>
    </xf>
    <xf numFmtId="164" fontId="51" fillId="2" borderId="8" xfId="0" applyNumberFormat="1" applyFont="1" applyFill="1" applyBorder="1" applyAlignment="1">
      <alignment wrapText="1"/>
    </xf>
    <xf numFmtId="164" fontId="52" fillId="2" borderId="8" xfId="0" applyNumberFormat="1" applyFont="1" applyFill="1" applyBorder="1" applyAlignment="1">
      <alignment wrapText="1"/>
    </xf>
    <xf numFmtId="164" fontId="52" fillId="2" borderId="13" xfId="0" applyNumberFormat="1" applyFont="1" applyFill="1" applyBorder="1" applyAlignment="1">
      <alignment wrapText="1"/>
    </xf>
    <xf numFmtId="49" fontId="43" fillId="2" borderId="48" xfId="1" applyNumberFormat="1" applyFont="1" applyFill="1" applyBorder="1" applyAlignment="1" applyProtection="1">
      <alignment horizontal="left" vertical="center" wrapText="1"/>
    </xf>
    <xf numFmtId="0" fontId="61" fillId="2" borderId="46" xfId="0" applyFont="1" applyFill="1" applyBorder="1" applyAlignment="1" applyProtection="1">
      <alignment vertical="center" wrapText="1"/>
    </xf>
    <xf numFmtId="164" fontId="43" fillId="2" borderId="51" xfId="0" applyNumberFormat="1" applyFont="1" applyFill="1" applyBorder="1" applyAlignment="1">
      <alignment wrapText="1"/>
    </xf>
    <xf numFmtId="164" fontId="62" fillId="2" borderId="52" xfId="0" applyNumberFormat="1" applyFont="1" applyFill="1" applyBorder="1" applyAlignment="1" applyProtection="1">
      <alignment wrapText="1"/>
    </xf>
    <xf numFmtId="164" fontId="39" fillId="2" borderId="53" xfId="0" applyNumberFormat="1" applyFont="1" applyFill="1" applyBorder="1" applyAlignment="1">
      <alignment horizontal="right" wrapText="1"/>
    </xf>
    <xf numFmtId="164" fontId="39" fillId="0" borderId="50" xfId="0" applyNumberFormat="1" applyFont="1" applyBorder="1" applyAlignment="1" applyProtection="1">
      <alignment horizontal="right" wrapText="1"/>
      <protection locked="0"/>
    </xf>
    <xf numFmtId="164" fontId="39" fillId="0" borderId="37" xfId="0" applyNumberFormat="1" applyFont="1" applyBorder="1" applyAlignment="1" applyProtection="1">
      <alignment horizontal="right" wrapText="1"/>
      <protection locked="0"/>
    </xf>
    <xf numFmtId="3" fontId="20" fillId="0" borderId="37" xfId="0" applyNumberFormat="1" applyFont="1" applyBorder="1" applyAlignment="1" applyProtection="1">
      <alignment horizontal="right" vertical="center" wrapText="1"/>
      <protection locked="0"/>
    </xf>
    <xf numFmtId="3" fontId="20" fillId="0" borderId="38" xfId="0" applyNumberFormat="1" applyFont="1" applyBorder="1" applyAlignment="1" applyProtection="1">
      <alignment horizontal="right" vertical="center" wrapText="1"/>
      <protection locked="0"/>
    </xf>
    <xf numFmtId="0" fontId="38" fillId="6" borderId="49" xfId="0" applyFont="1" applyFill="1" applyBorder="1" applyAlignment="1">
      <alignment horizontal="center" vertical="center" wrapText="1"/>
    </xf>
    <xf numFmtId="0" fontId="38" fillId="6" borderId="8" xfId="0" applyFont="1" applyFill="1" applyBorder="1" applyAlignment="1">
      <alignment horizontal="center" vertical="center" wrapText="1"/>
    </xf>
    <xf numFmtId="0" fontId="0" fillId="0" borderId="0" xfId="0" applyFill="1" applyBorder="1" applyProtection="1">
      <protection locked="0"/>
    </xf>
    <xf numFmtId="0" fontId="38" fillId="0" borderId="0" xfId="0" applyFont="1" applyFill="1" applyBorder="1" applyAlignment="1" applyProtection="1">
      <alignment vertical="center" wrapText="1"/>
      <protection locked="0"/>
    </xf>
    <xf numFmtId="49" fontId="38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Fill="1" applyBorder="1" applyAlignment="1" applyProtection="1">
      <alignment horizontal="center" vertical="center" wrapText="1"/>
      <protection locked="0"/>
    </xf>
    <xf numFmtId="0" fontId="50" fillId="0" borderId="0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center" vertical="center" wrapText="1"/>
      <protection locked="0"/>
    </xf>
    <xf numFmtId="0" fontId="57" fillId="0" borderId="0" xfId="0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Fill="1" applyBorder="1" applyAlignment="1" applyProtection="1">
      <alignment vertical="center"/>
      <protection locked="0"/>
    </xf>
    <xf numFmtId="0" fontId="42" fillId="0" borderId="0" xfId="0" applyFont="1" applyFill="1" applyBorder="1" applyAlignment="1" applyProtection="1">
      <alignment horizontal="center" vertical="center" wrapText="1"/>
      <protection locked="0"/>
    </xf>
    <xf numFmtId="0" fontId="53" fillId="0" borderId="0" xfId="0" applyFont="1" applyFill="1" applyBorder="1" applyAlignment="1" applyProtection="1">
      <alignment horizontal="center" vertical="center" wrapText="1"/>
      <protection locked="0"/>
    </xf>
    <xf numFmtId="0" fontId="50" fillId="0" borderId="0" xfId="0" applyFont="1" applyFill="1" applyBorder="1" applyAlignment="1" applyProtection="1">
      <alignment horizontal="center" vertical="top" wrapText="1"/>
      <protection locked="0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56" fillId="0" borderId="0" xfId="0" applyFont="1" applyFill="1" applyBorder="1" applyAlignment="1" applyProtection="1">
      <alignment horizontal="center" vertical="center" wrapText="1"/>
      <protection locked="0"/>
    </xf>
    <xf numFmtId="0" fontId="54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49" fontId="38" fillId="0" borderId="0" xfId="1" applyNumberFormat="1" applyFont="1" applyFill="1" applyBorder="1" applyAlignment="1" applyProtection="1">
      <alignment vertical="center" wrapText="1"/>
      <protection locked="0"/>
    </xf>
    <xf numFmtId="0" fontId="47" fillId="0" borderId="0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Protection="1">
      <protection locked="0"/>
    </xf>
    <xf numFmtId="0" fontId="20" fillId="0" borderId="10" xfId="0" applyFont="1" applyBorder="1" applyAlignment="1" applyProtection="1">
      <alignment horizontal="center" vertical="center" wrapText="1"/>
    </xf>
    <xf numFmtId="164" fontId="50" fillId="2" borderId="8" xfId="0" applyNumberFormat="1" applyFont="1" applyFill="1" applyBorder="1" applyAlignment="1" applyProtection="1">
      <alignment wrapText="1"/>
    </xf>
    <xf numFmtId="164" fontId="50" fillId="2" borderId="13" xfId="0" applyNumberFormat="1" applyFont="1" applyFill="1" applyBorder="1" applyAlignment="1" applyProtection="1">
      <alignment wrapText="1"/>
    </xf>
    <xf numFmtId="0" fontId="20" fillId="0" borderId="12" xfId="0" applyFont="1" applyBorder="1" applyAlignment="1" applyProtection="1">
      <alignment vertical="center" wrapText="1"/>
    </xf>
    <xf numFmtId="0" fontId="20" fillId="0" borderId="13" xfId="0" applyFont="1" applyBorder="1" applyAlignment="1" applyProtection="1">
      <alignment vertical="center" wrapText="1"/>
    </xf>
    <xf numFmtId="0" fontId="50" fillId="2" borderId="13" xfId="0" applyFont="1" applyFill="1" applyBorder="1" applyAlignment="1">
      <alignment vertical="center" wrapText="1"/>
    </xf>
    <xf numFmtId="0" fontId="38" fillId="2" borderId="13" xfId="0" applyFont="1" applyFill="1" applyBorder="1" applyAlignment="1">
      <alignment vertical="center" wrapText="1"/>
    </xf>
    <xf numFmtId="0" fontId="53" fillId="2" borderId="13" xfId="0" applyFont="1" applyFill="1" applyBorder="1" applyAlignment="1" applyProtection="1">
      <alignment vertical="center" wrapText="1"/>
    </xf>
    <xf numFmtId="0" fontId="39" fillId="0" borderId="13" xfId="0" applyFont="1" applyBorder="1" applyAlignment="1">
      <alignment vertical="center" wrapText="1"/>
    </xf>
    <xf numFmtId="0" fontId="53" fillId="0" borderId="13" xfId="0" applyFont="1" applyBorder="1" applyAlignment="1" applyProtection="1">
      <alignment vertical="center" wrapText="1"/>
    </xf>
    <xf numFmtId="0" fontId="0" fillId="0" borderId="13" xfId="0" applyFont="1" applyFill="1" applyBorder="1" applyAlignment="1" applyProtection="1">
      <alignment vertical="center" wrapText="1"/>
    </xf>
    <xf numFmtId="0" fontId="0" fillId="0" borderId="13" xfId="0" applyFont="1" applyBorder="1" applyAlignment="1" applyProtection="1">
      <alignment vertical="center" wrapText="1"/>
    </xf>
    <xf numFmtId="0" fontId="20" fillId="0" borderId="35" xfId="0" applyFont="1" applyBorder="1" applyAlignment="1" applyProtection="1">
      <alignment vertical="center" wrapText="1"/>
    </xf>
    <xf numFmtId="0" fontId="20" fillId="0" borderId="38" xfId="0" applyFont="1" applyBorder="1" applyAlignment="1" applyProtection="1">
      <alignment vertical="center" wrapText="1"/>
    </xf>
    <xf numFmtId="0" fontId="42" fillId="0" borderId="0" xfId="0" applyFont="1" applyFill="1" applyBorder="1" applyAlignment="1" applyProtection="1">
      <alignment vertical="center" wrapText="1"/>
      <protection locked="0"/>
    </xf>
    <xf numFmtId="164" fontId="42" fillId="0" borderId="0" xfId="0" applyNumberFormat="1" applyFont="1" applyFill="1" applyBorder="1" applyAlignment="1" applyProtection="1">
      <alignment wrapText="1"/>
      <protection locked="0"/>
    </xf>
    <xf numFmtId="0" fontId="39" fillId="0" borderId="0" xfId="0" applyFont="1" applyBorder="1" applyAlignment="1" applyProtection="1">
      <alignment horizontal="center" vertical="center" wrapText="1"/>
      <protection locked="0"/>
    </xf>
    <xf numFmtId="0" fontId="38" fillId="0" borderId="0" xfId="0" applyFont="1" applyBorder="1" applyAlignment="1" applyProtection="1">
      <alignment vertical="center" wrapText="1"/>
      <protection locked="0"/>
    </xf>
    <xf numFmtId="164" fontId="38" fillId="0" borderId="0" xfId="0" applyNumberFormat="1" applyFont="1" applyBorder="1" applyAlignment="1" applyProtection="1">
      <alignment horizontal="right" wrapText="1"/>
      <protection locked="0"/>
    </xf>
    <xf numFmtId="0" fontId="20" fillId="0" borderId="0" xfId="0" applyFont="1" applyFill="1" applyBorder="1" applyAlignment="1" applyProtection="1">
      <alignment horizontal="left" vertical="center" wrapText="1"/>
      <protection locked="0"/>
    </xf>
    <xf numFmtId="0" fontId="48" fillId="0" borderId="0" xfId="0" applyFont="1" applyFill="1" applyBorder="1" applyAlignment="1" applyProtection="1">
      <alignment vertical="center"/>
      <protection locked="0"/>
    </xf>
    <xf numFmtId="0" fontId="44" fillId="0" borderId="0" xfId="0" applyFont="1" applyFill="1" applyBorder="1" applyAlignment="1" applyProtection="1">
      <alignment horizontal="center" vertical="center" wrapText="1"/>
      <protection locked="0"/>
    </xf>
    <xf numFmtId="0" fontId="63" fillId="0" borderId="0" xfId="0" applyFont="1" applyFill="1" applyBorder="1" applyAlignment="1" applyProtection="1">
      <alignment vertical="center" wrapText="1"/>
      <protection locked="0"/>
    </xf>
    <xf numFmtId="0" fontId="65" fillId="0" borderId="0" xfId="0" applyFont="1" applyFill="1" applyBorder="1" applyAlignment="1" applyProtection="1">
      <alignment vertical="center" wrapText="1"/>
      <protection locked="0"/>
    </xf>
    <xf numFmtId="0" fontId="64" fillId="0" borderId="0" xfId="0" applyFont="1" applyFill="1" applyBorder="1" applyAlignment="1" applyProtection="1">
      <alignment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38" fillId="6" borderId="49" xfId="0" applyFont="1" applyFill="1" applyBorder="1" applyAlignment="1">
      <alignment horizontal="center" vertical="center" wrapText="1"/>
    </xf>
    <xf numFmtId="0" fontId="38" fillId="6" borderId="8" xfId="0" applyFont="1" applyFill="1" applyBorder="1" applyAlignment="1">
      <alignment horizontal="center" vertical="center" wrapText="1"/>
    </xf>
    <xf numFmtId="0" fontId="38" fillId="6" borderId="49" xfId="0" applyFont="1" applyFill="1" applyBorder="1" applyAlignment="1">
      <alignment horizontal="center" vertical="center" wrapText="1"/>
    </xf>
    <xf numFmtId="0" fontId="38" fillId="6" borderId="8" xfId="0" applyFont="1" applyFill="1" applyBorder="1" applyAlignment="1">
      <alignment horizontal="center" vertical="center" wrapText="1"/>
    </xf>
    <xf numFmtId="0" fontId="29" fillId="0" borderId="0" xfId="0" applyFont="1" applyAlignment="1" applyProtection="1">
      <alignment horizontal="center" wrapText="1"/>
      <protection locked="0"/>
    </xf>
    <xf numFmtId="0" fontId="35" fillId="0" borderId="0" xfId="1" applyFont="1" applyAlignment="1">
      <alignment horizontal="center"/>
    </xf>
    <xf numFmtId="164" fontId="40" fillId="2" borderId="57" xfId="0" applyNumberFormat="1" applyFont="1" applyFill="1" applyBorder="1" applyAlignment="1">
      <alignment wrapText="1"/>
    </xf>
    <xf numFmtId="164" fontId="39" fillId="0" borderId="23" xfId="0" applyNumberFormat="1" applyFont="1" applyBorder="1" applyAlignment="1" applyProtection="1">
      <alignment wrapText="1"/>
      <protection locked="0"/>
    </xf>
    <xf numFmtId="3" fontId="8" fillId="0" borderId="23" xfId="0" applyNumberFormat="1" applyFont="1" applyBorder="1" applyAlignment="1" applyProtection="1">
      <alignment vertical="center" wrapText="1"/>
      <protection locked="0"/>
    </xf>
    <xf numFmtId="3" fontId="26" fillId="0" borderId="59" xfId="0" applyNumberFormat="1" applyFont="1" applyBorder="1" applyAlignment="1" applyProtection="1">
      <alignment vertical="center" wrapText="1"/>
      <protection locked="0"/>
    </xf>
    <xf numFmtId="0" fontId="67" fillId="0" borderId="0" xfId="0" applyFont="1" applyFill="1" applyBorder="1" applyAlignment="1" applyProtection="1">
      <alignment horizontal="center" vertical="center" wrapText="1"/>
      <protection locked="0"/>
    </xf>
    <xf numFmtId="0" fontId="68" fillId="0" borderId="7" xfId="0" applyFont="1" applyFill="1" applyBorder="1" applyAlignment="1" applyProtection="1">
      <alignment horizontal="center" vertical="center" wrapText="1"/>
    </xf>
    <xf numFmtId="0" fontId="53" fillId="0" borderId="46" xfId="0" applyFont="1" applyFill="1" applyBorder="1" applyAlignment="1" applyProtection="1">
      <alignment vertical="center" wrapText="1"/>
    </xf>
    <xf numFmtId="164" fontId="66" fillId="0" borderId="13" xfId="0" applyNumberFormat="1" applyFont="1" applyFill="1" applyBorder="1" applyAlignment="1" applyProtection="1">
      <alignment wrapText="1"/>
      <protection locked="0"/>
    </xf>
    <xf numFmtId="0" fontId="38" fillId="6" borderId="49" xfId="0" applyFont="1" applyFill="1" applyBorder="1" applyAlignment="1">
      <alignment horizontal="center" vertical="center" wrapText="1"/>
    </xf>
    <xf numFmtId="0" fontId="38" fillId="6" borderId="8" xfId="0" applyFont="1" applyFill="1" applyBorder="1" applyAlignment="1">
      <alignment horizontal="center" vertical="center" wrapText="1"/>
    </xf>
    <xf numFmtId="0" fontId="29" fillId="0" borderId="0" xfId="0" applyFont="1" applyAlignment="1" applyProtection="1">
      <alignment horizontal="center" wrapText="1"/>
      <protection locked="0"/>
    </xf>
    <xf numFmtId="0" fontId="35" fillId="0" borderId="0" xfId="1" applyFont="1" applyAlignment="1">
      <alignment horizontal="center"/>
    </xf>
    <xf numFmtId="0" fontId="54" fillId="0" borderId="0" xfId="0" applyFont="1" applyFill="1" applyBorder="1" applyAlignment="1" applyProtection="1">
      <alignment horizontal="left" vertical="center" wrapText="1"/>
      <protection locked="0"/>
    </xf>
    <xf numFmtId="0" fontId="69" fillId="0" borderId="0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center" vertical="center"/>
    </xf>
    <xf numFmtId="0" fontId="26" fillId="0" borderId="18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</xf>
    <xf numFmtId="0" fontId="26" fillId="0" borderId="21" xfId="0" applyFont="1" applyBorder="1" applyAlignment="1" applyProtection="1">
      <alignment horizontal="center" vertical="center" wrapText="1"/>
    </xf>
    <xf numFmtId="0" fontId="6" fillId="0" borderId="22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 vertical="center"/>
    </xf>
    <xf numFmtId="49" fontId="38" fillId="6" borderId="5" xfId="1" applyNumberFormat="1" applyFont="1" applyFill="1" applyBorder="1" applyAlignment="1" applyProtection="1">
      <alignment horizontal="center" vertical="center" wrapText="1"/>
    </xf>
    <xf numFmtId="49" fontId="38" fillId="6" borderId="7" xfId="1" applyNumberFormat="1" applyFont="1" applyFill="1" applyBorder="1" applyAlignment="1" applyProtection="1">
      <alignment horizontal="center" vertical="center" wrapText="1"/>
    </xf>
    <xf numFmtId="0" fontId="38" fillId="6" borderId="48" xfId="1" applyFont="1" applyFill="1" applyBorder="1" applyAlignment="1" applyProtection="1">
      <alignment horizontal="center" vertical="center" wrapText="1"/>
    </xf>
    <xf numFmtId="0" fontId="38" fillId="6" borderId="46" xfId="1" applyFont="1" applyFill="1" applyBorder="1" applyAlignment="1" applyProtection="1">
      <alignment horizontal="center" vertical="center" wrapText="1"/>
    </xf>
    <xf numFmtId="0" fontId="38" fillId="6" borderId="61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>
      <alignment vertical="center"/>
    </xf>
    <xf numFmtId="0" fontId="34" fillId="6" borderId="12" xfId="0" applyFont="1" applyFill="1" applyBorder="1" applyAlignment="1">
      <alignment vertical="center"/>
    </xf>
    <xf numFmtId="0" fontId="38" fillId="6" borderId="51" xfId="1" applyFont="1" applyFill="1" applyBorder="1" applyAlignment="1">
      <alignment horizontal="center" vertical="center" wrapText="1"/>
    </xf>
    <xf numFmtId="0" fontId="38" fillId="6" borderId="52" xfId="1" applyFont="1" applyFill="1" applyBorder="1" applyAlignment="1">
      <alignment horizontal="center" vertical="center" wrapText="1"/>
    </xf>
    <xf numFmtId="0" fontId="38" fillId="6" borderId="49" xfId="0" applyFont="1" applyFill="1" applyBorder="1" applyAlignment="1">
      <alignment horizontal="center" vertical="center" wrapText="1"/>
    </xf>
    <xf numFmtId="0" fontId="34" fillId="6" borderId="8" xfId="0" applyFont="1" applyFill="1" applyBorder="1" applyAlignment="1">
      <alignment vertical="center"/>
    </xf>
    <xf numFmtId="0" fontId="38" fillId="6" borderId="8" xfId="0" applyFont="1" applyFill="1" applyBorder="1" applyAlignment="1">
      <alignment horizontal="center" vertical="center" wrapText="1"/>
    </xf>
    <xf numFmtId="0" fontId="38" fillId="6" borderId="13" xfId="0" applyFont="1" applyFill="1" applyBorder="1" applyAlignment="1">
      <alignment horizontal="center" vertical="center" wrapText="1"/>
    </xf>
    <xf numFmtId="0" fontId="34" fillId="6" borderId="13" xfId="0" applyFont="1" applyFill="1" applyBorder="1" applyAlignment="1">
      <alignment vertical="center"/>
    </xf>
    <xf numFmtId="0" fontId="38" fillId="6" borderId="5" xfId="0" applyFont="1" applyFill="1" applyBorder="1" applyAlignment="1">
      <alignment horizontal="center" vertical="center" wrapText="1"/>
    </xf>
    <xf numFmtId="0" fontId="34" fillId="6" borderId="7" xfId="0" applyFont="1" applyFill="1" applyBorder="1" applyAlignment="1">
      <alignment vertical="center"/>
    </xf>
    <xf numFmtId="0" fontId="38" fillId="6" borderId="48" xfId="0" applyFont="1" applyFill="1" applyBorder="1" applyAlignment="1">
      <alignment horizontal="center" vertical="center" wrapText="1"/>
    </xf>
    <xf numFmtId="0" fontId="34" fillId="6" borderId="46" xfId="0" applyFont="1" applyFill="1" applyBorder="1" applyAlignment="1">
      <alignment vertical="center" wrapText="1"/>
    </xf>
    <xf numFmtId="0" fontId="29" fillId="0" borderId="0" xfId="0" applyFont="1" applyAlignment="1" applyProtection="1">
      <alignment horizontal="center" wrapText="1"/>
      <protection locked="0"/>
    </xf>
    <xf numFmtId="0" fontId="35" fillId="0" borderId="0" xfId="1" applyFont="1" applyAlignment="1">
      <alignment horizontal="center"/>
    </xf>
    <xf numFmtId="0" fontId="38" fillId="6" borderId="7" xfId="0" applyFont="1" applyFill="1" applyBorder="1" applyAlignment="1">
      <alignment horizontal="center" vertical="center" wrapText="1"/>
    </xf>
    <xf numFmtId="0" fontId="34" fillId="6" borderId="46" xfId="0" applyFont="1" applyFill="1" applyBorder="1" applyAlignment="1">
      <alignment horizontal="center" vertical="center" wrapText="1"/>
    </xf>
    <xf numFmtId="0" fontId="38" fillId="6" borderId="6" xfId="0" applyFont="1" applyFill="1" applyBorder="1" applyAlignment="1">
      <alignment horizontal="center" vertical="center" wrapText="1"/>
    </xf>
    <xf numFmtId="0" fontId="38" fillId="6" borderId="12" xfId="0" applyFont="1" applyFill="1" applyBorder="1" applyAlignment="1">
      <alignment horizontal="center" vertical="center" wrapText="1"/>
    </xf>
    <xf numFmtId="0" fontId="38" fillId="6" borderId="39" xfId="0" applyFont="1" applyFill="1" applyBorder="1" applyAlignment="1">
      <alignment horizontal="center" vertical="center" wrapText="1"/>
    </xf>
    <xf numFmtId="0" fontId="38" fillId="6" borderId="19" xfId="0" applyFont="1" applyFill="1" applyBorder="1" applyAlignment="1">
      <alignment horizontal="center" vertical="center" wrapText="1"/>
    </xf>
    <xf numFmtId="0" fontId="38" fillId="6" borderId="15" xfId="0" applyFont="1" applyFill="1" applyBorder="1" applyAlignment="1">
      <alignment horizontal="center" vertical="center" wrapText="1"/>
    </xf>
    <xf numFmtId="0" fontId="34" fillId="6" borderId="40" xfId="0" applyFont="1" applyFill="1" applyBorder="1" applyAlignment="1">
      <alignment vertical="center"/>
    </xf>
    <xf numFmtId="0" fontId="34" fillId="6" borderId="41" xfId="0" applyFont="1" applyFill="1" applyBorder="1" applyAlignment="1">
      <alignment vertical="center"/>
    </xf>
    <xf numFmtId="164" fontId="70" fillId="0" borderId="49" xfId="0" applyNumberFormat="1" applyFont="1" applyFill="1" applyBorder="1" applyAlignment="1" applyProtection="1">
      <alignment wrapText="1"/>
      <protection locked="0"/>
    </xf>
    <xf numFmtId="3" fontId="54" fillId="0" borderId="13" xfId="0" applyNumberFormat="1" applyFont="1" applyFill="1" applyBorder="1" applyAlignment="1" applyProtection="1">
      <alignment vertical="center" wrapText="1"/>
      <protection locked="0"/>
    </xf>
    <xf numFmtId="3" fontId="40" fillId="0" borderId="49" xfId="0" applyNumberFormat="1" applyFont="1" applyFill="1" applyBorder="1" applyAlignment="1" applyProtection="1">
      <alignment wrapText="1"/>
      <protection locked="0"/>
    </xf>
    <xf numFmtId="3" fontId="54" fillId="0" borderId="8" xfId="0" applyNumberFormat="1" applyFont="1" applyFill="1" applyBorder="1" applyAlignment="1" applyProtection="1">
      <alignment vertical="center" wrapText="1"/>
      <protection locked="0"/>
    </xf>
    <xf numFmtId="3" fontId="18" fillId="0" borderId="8" xfId="0" applyNumberFormat="1" applyFont="1" applyFill="1" applyBorder="1" applyAlignment="1" applyProtection="1">
      <alignment vertical="center" wrapText="1"/>
      <protection locked="0"/>
    </xf>
    <xf numFmtId="3" fontId="40" fillId="0" borderId="8" xfId="0" applyNumberFormat="1" applyFont="1" applyFill="1" applyBorder="1" applyAlignment="1" applyProtection="1">
      <alignment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71" fillId="0" borderId="62" xfId="1" applyFont="1" applyBorder="1" applyAlignment="1">
      <alignment horizontal="center"/>
    </xf>
  </cellXfs>
  <cellStyles count="2">
    <cellStyle name="Normal" xfId="0" builtinId="0"/>
    <cellStyle name="Normal_ZR_Obrasci_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3"/>
  <sheetViews>
    <sheetView topLeftCell="A172" workbookViewId="0">
      <selection activeCell="B24" sqref="B24"/>
    </sheetView>
  </sheetViews>
  <sheetFormatPr defaultColWidth="9.109375" defaultRowHeight="10.199999999999999" x14ac:dyDescent="0.2"/>
  <cols>
    <col min="1" max="1" width="9.44140625" style="12" customWidth="1"/>
    <col min="2" max="2" width="32.88671875" style="12" customWidth="1"/>
    <col min="3" max="3" width="9.5546875" style="12" customWidth="1"/>
    <col min="4" max="5" width="9.6640625" style="12" customWidth="1"/>
    <col min="6" max="6" width="10" style="12" customWidth="1"/>
    <col min="7" max="7" width="12.6640625" style="12" customWidth="1"/>
    <col min="8" max="14" width="9.109375" style="12"/>
    <col min="15" max="15" width="9.109375" style="12" customWidth="1"/>
    <col min="16" max="18" width="9.109375" style="12"/>
    <col min="19" max="19" width="9.109375" style="12" customWidth="1"/>
    <col min="20" max="16384" width="9.109375" style="12"/>
  </cols>
  <sheetData>
    <row r="1" spans="1:6" x14ac:dyDescent="0.2">
      <c r="A1" s="10"/>
      <c r="B1" s="10"/>
      <c r="C1" s="11"/>
      <c r="D1" s="11"/>
      <c r="E1" s="11"/>
      <c r="F1" s="11"/>
    </row>
    <row r="2" spans="1:6" x14ac:dyDescent="0.2">
      <c r="A2" s="620" t="s">
        <v>117</v>
      </c>
      <c r="B2" s="620"/>
      <c r="C2" s="620"/>
      <c r="D2" s="620"/>
      <c r="E2" s="13"/>
      <c r="F2" s="13"/>
    </row>
    <row r="3" spans="1:6" x14ac:dyDescent="0.2">
      <c r="A3" s="620" t="s">
        <v>0</v>
      </c>
      <c r="B3" s="620"/>
      <c r="C3" s="13"/>
      <c r="D3" s="13"/>
      <c r="E3" s="13"/>
      <c r="F3" s="13"/>
    </row>
    <row r="4" spans="1:6" x14ac:dyDescent="0.2">
      <c r="A4" s="107" t="s">
        <v>1</v>
      </c>
      <c r="B4" s="14"/>
      <c r="C4" s="13"/>
      <c r="D4" s="13"/>
      <c r="E4" s="13"/>
      <c r="F4" s="13"/>
    </row>
    <row r="5" spans="1:6" x14ac:dyDescent="0.2">
      <c r="A5" s="620" t="s">
        <v>195</v>
      </c>
      <c r="B5" s="620"/>
      <c r="C5" s="13"/>
      <c r="D5" s="13"/>
      <c r="E5" s="13"/>
      <c r="F5" s="13"/>
    </row>
    <row r="6" spans="1:6" x14ac:dyDescent="0.2">
      <c r="A6" s="115"/>
      <c r="B6" s="14"/>
      <c r="C6" s="13"/>
      <c r="D6" s="13"/>
      <c r="E6" s="13"/>
      <c r="F6" s="13"/>
    </row>
    <row r="7" spans="1:6" x14ac:dyDescent="0.2">
      <c r="A7" s="116" t="s">
        <v>2</v>
      </c>
      <c r="B7" s="116" t="s">
        <v>196</v>
      </c>
      <c r="C7" s="17"/>
      <c r="D7" s="13"/>
      <c r="E7" s="13"/>
      <c r="F7" s="13"/>
    </row>
    <row r="8" spans="1:6" x14ac:dyDescent="0.2">
      <c r="A8" s="116" t="s">
        <v>197</v>
      </c>
      <c r="B8" s="16"/>
      <c r="C8" s="17"/>
      <c r="D8" s="13"/>
      <c r="E8" s="13"/>
      <c r="F8" s="13"/>
    </row>
    <row r="9" spans="1:6" x14ac:dyDescent="0.2">
      <c r="A9" s="15"/>
      <c r="B9" s="16" t="s">
        <v>198</v>
      </c>
      <c r="C9" s="17"/>
      <c r="D9" s="17"/>
      <c r="E9" s="17"/>
      <c r="F9" s="17"/>
    </row>
    <row r="10" spans="1:6" x14ac:dyDescent="0.2">
      <c r="A10" s="15"/>
      <c r="B10" s="18"/>
      <c r="C10" s="17"/>
      <c r="D10" s="76"/>
      <c r="E10" s="79"/>
      <c r="F10" s="17"/>
    </row>
    <row r="11" spans="1:6" ht="30.75" customHeight="1" x14ac:dyDescent="0.2">
      <c r="A11" s="117" t="s">
        <v>186</v>
      </c>
      <c r="B11" s="621"/>
      <c r="C11" s="621"/>
      <c r="D11" s="621"/>
      <c r="E11" s="621"/>
      <c r="F11" s="621"/>
    </row>
    <row r="12" spans="1:6" ht="15" customHeight="1" x14ac:dyDescent="0.2">
      <c r="A12" s="19"/>
      <c r="B12" s="20"/>
      <c r="C12" s="11"/>
      <c r="D12" s="11"/>
      <c r="E12" s="11"/>
      <c r="F12" s="11"/>
    </row>
    <row r="13" spans="1:6" x14ac:dyDescent="0.2">
      <c r="A13" s="622" t="s">
        <v>180</v>
      </c>
      <c r="B13" s="622"/>
      <c r="C13" s="11"/>
      <c r="D13" s="11"/>
      <c r="E13" s="11"/>
      <c r="F13" s="11"/>
    </row>
    <row r="14" spans="1:6" ht="10.8" thickBot="1" x14ac:dyDescent="0.25">
      <c r="A14" s="20"/>
      <c r="B14" s="20"/>
      <c r="C14" s="11"/>
      <c r="D14" s="21" t="s">
        <v>3</v>
      </c>
      <c r="E14" s="11"/>
      <c r="F14" s="11"/>
    </row>
    <row r="15" spans="1:6" ht="31.2" thickBot="1" x14ac:dyDescent="0.25">
      <c r="A15" s="22" t="s">
        <v>4</v>
      </c>
      <c r="B15" s="23" t="s">
        <v>5</v>
      </c>
      <c r="C15" s="24" t="s">
        <v>6</v>
      </c>
      <c r="D15" s="24" t="s">
        <v>7</v>
      </c>
      <c r="E15" s="24" t="s">
        <v>8</v>
      </c>
      <c r="F15" s="69" t="s">
        <v>9</v>
      </c>
    </row>
    <row r="16" spans="1:6" ht="21" thickBot="1" x14ac:dyDescent="0.25">
      <c r="A16" s="25">
        <v>741</v>
      </c>
      <c r="B16" s="26" t="s">
        <v>10</v>
      </c>
      <c r="C16" s="27"/>
      <c r="D16" s="28">
        <v>500000</v>
      </c>
      <c r="E16" s="28"/>
      <c r="F16" s="70">
        <f>SUM(D16:E16)</f>
        <v>500000</v>
      </c>
    </row>
    <row r="17" spans="1:6" ht="10.8" thickBot="1" x14ac:dyDescent="0.25">
      <c r="A17" s="29">
        <v>74237304</v>
      </c>
      <c r="B17" s="30" t="s">
        <v>120</v>
      </c>
      <c r="C17" s="31"/>
      <c r="D17" s="32">
        <v>20000000</v>
      </c>
      <c r="E17" s="32"/>
      <c r="F17" s="71">
        <f t="shared" ref="F17:F22" si="0">SUM(C17:E17)</f>
        <v>20000000</v>
      </c>
    </row>
    <row r="18" spans="1:6" ht="20.399999999999999" x14ac:dyDescent="0.2">
      <c r="A18" s="33">
        <v>74237305</v>
      </c>
      <c r="B18" s="34" t="s">
        <v>11</v>
      </c>
      <c r="C18" s="31"/>
      <c r="D18" s="32">
        <v>128368049</v>
      </c>
      <c r="E18" s="32"/>
      <c r="F18" s="71">
        <f t="shared" si="0"/>
        <v>128368049</v>
      </c>
    </row>
    <row r="19" spans="1:6" ht="10.8" thickBot="1" x14ac:dyDescent="0.25">
      <c r="A19" s="29">
        <v>74237310</v>
      </c>
      <c r="B19" s="30" t="s">
        <v>12</v>
      </c>
      <c r="C19" s="31"/>
      <c r="D19" s="32">
        <v>3000000</v>
      </c>
      <c r="E19" s="32"/>
      <c r="F19" s="71">
        <f t="shared" si="0"/>
        <v>3000000</v>
      </c>
    </row>
    <row r="20" spans="1:6" ht="20.399999999999999" x14ac:dyDescent="0.2">
      <c r="A20" s="33">
        <v>74237313</v>
      </c>
      <c r="B20" s="34" t="s">
        <v>13</v>
      </c>
      <c r="C20" s="31"/>
      <c r="D20" s="32">
        <v>25000000</v>
      </c>
      <c r="E20" s="32"/>
      <c r="F20" s="71">
        <f t="shared" si="0"/>
        <v>25000000</v>
      </c>
    </row>
    <row r="21" spans="1:6" ht="10.8" thickBot="1" x14ac:dyDescent="0.25">
      <c r="A21" s="29">
        <v>74237314</v>
      </c>
      <c r="B21" s="30" t="s">
        <v>14</v>
      </c>
      <c r="C21" s="31"/>
      <c r="D21" s="32">
        <v>28000000</v>
      </c>
      <c r="E21" s="32"/>
      <c r="F21" s="71">
        <f t="shared" si="0"/>
        <v>28000000</v>
      </c>
    </row>
    <row r="22" spans="1:6" ht="10.8" thickBot="1" x14ac:dyDescent="0.25">
      <c r="A22" s="29">
        <v>74237315</v>
      </c>
      <c r="B22" s="30" t="s">
        <v>15</v>
      </c>
      <c r="C22" s="31"/>
      <c r="D22" s="32">
        <v>4000000</v>
      </c>
      <c r="E22" s="32"/>
      <c r="F22" s="71">
        <f t="shared" si="0"/>
        <v>4000000</v>
      </c>
    </row>
    <row r="23" spans="1:6" ht="10.8" thickBot="1" x14ac:dyDescent="0.25">
      <c r="A23" s="35">
        <v>742</v>
      </c>
      <c r="B23" s="36" t="s">
        <v>16</v>
      </c>
      <c r="C23" s="37"/>
      <c r="D23" s="38">
        <f>SUM(D17:D22)</f>
        <v>208368049</v>
      </c>
      <c r="E23" s="38"/>
      <c r="F23" s="72">
        <f>SUM(F17:F22)</f>
        <v>208368049</v>
      </c>
    </row>
    <row r="24" spans="1:6" ht="21" thickBot="1" x14ac:dyDescent="0.25">
      <c r="A24" s="39">
        <v>772113</v>
      </c>
      <c r="B24" s="40" t="s">
        <v>121</v>
      </c>
      <c r="C24" s="31"/>
      <c r="D24" s="32"/>
      <c r="E24" s="32">
        <v>300000</v>
      </c>
      <c r="F24" s="71">
        <f>SUM(C24:E24)</f>
        <v>300000</v>
      </c>
    </row>
    <row r="25" spans="1:6" ht="10.8" thickBot="1" x14ac:dyDescent="0.25">
      <c r="A25" s="25">
        <v>772</v>
      </c>
      <c r="B25" s="41" t="s">
        <v>122</v>
      </c>
      <c r="C25" s="37"/>
      <c r="D25" s="38"/>
      <c r="E25" s="38">
        <f>SUM(E24)</f>
        <v>300000</v>
      </c>
      <c r="F25" s="72">
        <f>SUM(F24)</f>
        <v>300000</v>
      </c>
    </row>
    <row r="26" spans="1:6" ht="10.8" thickBot="1" x14ac:dyDescent="0.25">
      <c r="A26" s="29">
        <v>781112010</v>
      </c>
      <c r="B26" s="30" t="s">
        <v>17</v>
      </c>
      <c r="C26" s="31">
        <v>215000000</v>
      </c>
      <c r="D26" s="32"/>
      <c r="E26" s="32"/>
      <c r="F26" s="71">
        <f>SUM(C26:E26)</f>
        <v>215000000</v>
      </c>
    </row>
    <row r="27" spans="1:6" ht="10.8" thickBot="1" x14ac:dyDescent="0.25">
      <c r="A27" s="29">
        <v>781112011</v>
      </c>
      <c r="B27" s="30" t="s">
        <v>18</v>
      </c>
      <c r="C27" s="31">
        <v>64318000</v>
      </c>
      <c r="D27" s="32"/>
      <c r="E27" s="32"/>
      <c r="F27" s="71">
        <f>SUM(C27:E27)</f>
        <v>64318000</v>
      </c>
    </row>
    <row r="28" spans="1:6" ht="10.8" thickBot="1" x14ac:dyDescent="0.25">
      <c r="A28" s="25">
        <v>781</v>
      </c>
      <c r="B28" s="41" t="s">
        <v>123</v>
      </c>
      <c r="C28" s="37">
        <f>SUM(C16:C27)</f>
        <v>279318000</v>
      </c>
      <c r="D28" s="38"/>
      <c r="E28" s="32">
        <f>SUM(E26:E27)</f>
        <v>0</v>
      </c>
      <c r="F28" s="72">
        <f>SUM(F26:F27)</f>
        <v>279318000</v>
      </c>
    </row>
    <row r="29" spans="1:6" ht="10.8" thickBot="1" x14ac:dyDescent="0.25">
      <c r="A29" s="29">
        <v>812100</v>
      </c>
      <c r="B29" s="30" t="s">
        <v>19</v>
      </c>
      <c r="C29" s="31"/>
      <c r="D29" s="32">
        <v>1000000</v>
      </c>
      <c r="E29" s="32"/>
      <c r="F29" s="71">
        <f>SUM(C29:E29)</f>
        <v>1000000</v>
      </c>
    </row>
    <row r="30" spans="1:6" ht="10.8" thickBot="1" x14ac:dyDescent="0.25">
      <c r="A30" s="25">
        <v>812</v>
      </c>
      <c r="B30" s="41" t="s">
        <v>20</v>
      </c>
      <c r="C30" s="37"/>
      <c r="D30" s="32">
        <v>1000000</v>
      </c>
      <c r="E30" s="38"/>
      <c r="F30" s="77">
        <f>SUM(C30:E30)</f>
        <v>1000000</v>
      </c>
    </row>
    <row r="31" spans="1:6" ht="21" thickBot="1" x14ac:dyDescent="0.25">
      <c r="A31" s="33">
        <v>823121</v>
      </c>
      <c r="B31" s="34" t="s">
        <v>21</v>
      </c>
      <c r="C31" s="31"/>
      <c r="D31" s="32">
        <v>10000000</v>
      </c>
      <c r="E31" s="32"/>
      <c r="F31" s="71">
        <f>SUM(C31:E31)</f>
        <v>10000000</v>
      </c>
    </row>
    <row r="32" spans="1:6" ht="10.8" thickBot="1" x14ac:dyDescent="0.25">
      <c r="A32" s="42">
        <v>823</v>
      </c>
      <c r="B32" s="43" t="s">
        <v>22</v>
      </c>
      <c r="C32" s="44"/>
      <c r="D32" s="78">
        <v>10000000</v>
      </c>
      <c r="E32" s="45"/>
      <c r="F32" s="77">
        <f>SUM(C32:E32)</f>
        <v>10000000</v>
      </c>
    </row>
    <row r="33" spans="1:6" ht="12.6" thickBot="1" x14ac:dyDescent="0.25">
      <c r="A33" s="46"/>
      <c r="B33" s="1" t="s">
        <v>23</v>
      </c>
      <c r="C33" s="2">
        <f>SUM(C16+C23+C25+C28+C30+C32)</f>
        <v>279318000</v>
      </c>
      <c r="D33" s="2">
        <f>SUM(D16+D23+D25+D28+D30+D32)</f>
        <v>219868049</v>
      </c>
      <c r="E33" s="2">
        <f>SUM(E16+E23+E25+E28+E30+E32)</f>
        <v>300000</v>
      </c>
      <c r="F33" s="3">
        <f>SUM(F16+F23+F25+F28+F30+F32)</f>
        <v>499486049</v>
      </c>
    </row>
    <row r="34" spans="1:6" x14ac:dyDescent="0.2">
      <c r="A34" s="21"/>
      <c r="B34" s="20"/>
      <c r="C34" s="11"/>
      <c r="D34" s="11"/>
      <c r="E34" s="11"/>
      <c r="F34" s="11"/>
    </row>
    <row r="35" spans="1:6" ht="10.8" thickBot="1" x14ac:dyDescent="0.25">
      <c r="A35" s="19"/>
      <c r="B35" s="20"/>
      <c r="C35" s="11"/>
      <c r="D35" s="11"/>
      <c r="E35" s="11"/>
      <c r="F35" s="11"/>
    </row>
    <row r="36" spans="1:6" ht="21" thickBot="1" x14ac:dyDescent="0.25">
      <c r="A36" s="47" t="s">
        <v>4</v>
      </c>
      <c r="B36" s="48" t="s">
        <v>24</v>
      </c>
      <c r="C36" s="49" t="s">
        <v>25</v>
      </c>
      <c r="D36" s="49" t="s">
        <v>26</v>
      </c>
      <c r="E36" s="49" t="s">
        <v>8</v>
      </c>
      <c r="F36" s="50" t="s">
        <v>27</v>
      </c>
    </row>
    <row r="37" spans="1:6" ht="10.8" thickBot="1" x14ac:dyDescent="0.25">
      <c r="A37" s="51">
        <v>411111</v>
      </c>
      <c r="B37" s="52" t="s">
        <v>28</v>
      </c>
      <c r="C37" s="53">
        <v>195000000</v>
      </c>
      <c r="D37" s="53">
        <v>3000000</v>
      </c>
      <c r="E37" s="53"/>
      <c r="F37" s="73">
        <f>SUM(C37:E37)</f>
        <v>198000000</v>
      </c>
    </row>
    <row r="38" spans="1:6" ht="10.8" thickBot="1" x14ac:dyDescent="0.25">
      <c r="A38" s="51">
        <v>411117</v>
      </c>
      <c r="B38" s="52" t="s">
        <v>179</v>
      </c>
      <c r="C38" s="53">
        <v>1000000</v>
      </c>
      <c r="D38" s="53">
        <v>0</v>
      </c>
      <c r="E38" s="53"/>
      <c r="F38" s="73">
        <f>SUM(C38:E38)</f>
        <v>1000000</v>
      </c>
    </row>
    <row r="39" spans="1:6" ht="10.8" thickBot="1" x14ac:dyDescent="0.25">
      <c r="A39" s="54">
        <v>411</v>
      </c>
      <c r="B39" s="55" t="s">
        <v>29</v>
      </c>
      <c r="C39" s="56">
        <f>SUM(C37:C38)</f>
        <v>196000000</v>
      </c>
      <c r="D39" s="56">
        <f>SUM(D37:D38)</f>
        <v>3000000</v>
      </c>
      <c r="E39" s="56">
        <f>SUM(E37:E38)</f>
        <v>0</v>
      </c>
      <c r="F39" s="56">
        <f>SUM(F37:F38)</f>
        <v>199000000</v>
      </c>
    </row>
    <row r="40" spans="1:6" ht="10.8" thickBot="1" x14ac:dyDescent="0.25">
      <c r="A40" s="51">
        <v>412111</v>
      </c>
      <c r="B40" s="52" t="s">
        <v>154</v>
      </c>
      <c r="C40" s="53">
        <v>23000000</v>
      </c>
      <c r="D40" s="53">
        <v>360000</v>
      </c>
      <c r="E40" s="53"/>
      <c r="F40" s="73">
        <f>SUM(C40:E40)</f>
        <v>23360000</v>
      </c>
    </row>
    <row r="41" spans="1:6" ht="10.8" thickBot="1" x14ac:dyDescent="0.25">
      <c r="A41" s="51">
        <v>412211</v>
      </c>
      <c r="B41" s="52" t="s">
        <v>155</v>
      </c>
      <c r="C41" s="53">
        <v>9500000</v>
      </c>
      <c r="D41" s="53">
        <v>155000</v>
      </c>
      <c r="E41" s="53"/>
      <c r="F41" s="73">
        <f>SUM(C41:E41)</f>
        <v>9655000</v>
      </c>
    </row>
    <row r="42" spans="1:6" ht="10.8" thickBot="1" x14ac:dyDescent="0.25">
      <c r="A42" s="54">
        <v>412</v>
      </c>
      <c r="B42" s="55" t="s">
        <v>30</v>
      </c>
      <c r="C42" s="56">
        <f>SUM(C40:C41)</f>
        <v>32500000</v>
      </c>
      <c r="D42" s="56">
        <f>SUM(D40:D41)</f>
        <v>515000</v>
      </c>
      <c r="E42" s="56">
        <f>SUM(E40:E41)</f>
        <v>0</v>
      </c>
      <c r="F42" s="56">
        <f>SUM(F40:F41)</f>
        <v>33015000</v>
      </c>
    </row>
    <row r="43" spans="1:6" ht="10.8" thickBot="1" x14ac:dyDescent="0.25">
      <c r="A43" s="51">
        <v>413142</v>
      </c>
      <c r="B43" s="52" t="s">
        <v>31</v>
      </c>
      <c r="C43" s="53"/>
      <c r="D43" s="53">
        <v>600000</v>
      </c>
      <c r="E43" s="53"/>
      <c r="F43" s="73">
        <f>SUM(C43:E43)</f>
        <v>600000</v>
      </c>
    </row>
    <row r="44" spans="1:6" ht="10.8" thickBot="1" x14ac:dyDescent="0.25">
      <c r="A44" s="51">
        <v>413151</v>
      </c>
      <c r="B44" s="52" t="s">
        <v>156</v>
      </c>
      <c r="C44" s="53">
        <v>1000000</v>
      </c>
      <c r="D44" s="53">
        <v>2850000</v>
      </c>
      <c r="E44" s="53"/>
      <c r="F44" s="73">
        <f>SUM(C44:E44)</f>
        <v>3850000</v>
      </c>
    </row>
    <row r="45" spans="1:6" ht="10.8" thickBot="1" x14ac:dyDescent="0.25">
      <c r="A45" s="54">
        <v>413</v>
      </c>
      <c r="B45" s="55" t="s">
        <v>32</v>
      </c>
      <c r="C45" s="56">
        <f>SUM(C43:C44)</f>
        <v>1000000</v>
      </c>
      <c r="D45" s="56">
        <f>SUM(D43:D44)</f>
        <v>3450000</v>
      </c>
      <c r="E45" s="56">
        <f>SUM(E43:E44)</f>
        <v>0</v>
      </c>
      <c r="F45" s="56">
        <f>SUM(F43:F44)</f>
        <v>4450000</v>
      </c>
    </row>
    <row r="46" spans="1:6" ht="10.8" thickBot="1" x14ac:dyDescent="0.25">
      <c r="A46" s="51">
        <v>414111</v>
      </c>
      <c r="B46" s="52" t="s">
        <v>33</v>
      </c>
      <c r="C46" s="57"/>
      <c r="D46" s="57"/>
      <c r="E46" s="53">
        <v>300000</v>
      </c>
      <c r="F46" s="73">
        <f>SUM(C46:E46)</f>
        <v>300000</v>
      </c>
    </row>
    <row r="47" spans="1:6" ht="10.8" thickBot="1" x14ac:dyDescent="0.25">
      <c r="A47" s="51">
        <v>414311</v>
      </c>
      <c r="B47" s="52" t="s">
        <v>34</v>
      </c>
      <c r="C47" s="53"/>
      <c r="D47" s="53">
        <v>2500000</v>
      </c>
      <c r="E47" s="53"/>
      <c r="F47" s="73">
        <f>SUM(C47:E47)</f>
        <v>2500000</v>
      </c>
    </row>
    <row r="48" spans="1:6" ht="21" thickBot="1" x14ac:dyDescent="0.25">
      <c r="A48" s="51">
        <v>414314</v>
      </c>
      <c r="B48" s="52" t="s">
        <v>35</v>
      </c>
      <c r="C48" s="53"/>
      <c r="D48" s="53">
        <v>100000</v>
      </c>
      <c r="E48" s="53"/>
      <c r="F48" s="73">
        <f>SUM(C48:E48)</f>
        <v>100000</v>
      </c>
    </row>
    <row r="49" spans="1:9" ht="10.8" thickBot="1" x14ac:dyDescent="0.25">
      <c r="A49" s="51">
        <v>414411</v>
      </c>
      <c r="B49" s="52" t="s">
        <v>124</v>
      </c>
      <c r="C49" s="53"/>
      <c r="D49" s="53">
        <v>100000</v>
      </c>
      <c r="E49" s="53"/>
      <c r="F49" s="73">
        <f>SUM(C49:E49)</f>
        <v>100000</v>
      </c>
    </row>
    <row r="50" spans="1:9" ht="10.8" thickBot="1" x14ac:dyDescent="0.25">
      <c r="A50" s="54">
        <v>414</v>
      </c>
      <c r="B50" s="55" t="s">
        <v>36</v>
      </c>
      <c r="C50" s="56">
        <f>SUM(C46:C49)</f>
        <v>0</v>
      </c>
      <c r="D50" s="56">
        <f>SUM(D46:D49)</f>
        <v>2700000</v>
      </c>
      <c r="E50" s="56">
        <f>SUM(E46:E49)</f>
        <v>300000</v>
      </c>
      <c r="F50" s="56">
        <f>SUM(F46:F49)</f>
        <v>3000000</v>
      </c>
    </row>
    <row r="51" spans="1:9" ht="10.8" thickBot="1" x14ac:dyDescent="0.25">
      <c r="A51" s="54">
        <v>416111</v>
      </c>
      <c r="B51" s="55" t="s">
        <v>37</v>
      </c>
      <c r="C51" s="56"/>
      <c r="D51" s="56">
        <v>2500000</v>
      </c>
      <c r="E51" s="56"/>
      <c r="F51" s="56">
        <f>SUM(C51:E51)</f>
        <v>2500000</v>
      </c>
    </row>
    <row r="52" spans="1:9" ht="22.2" thickBot="1" x14ac:dyDescent="0.25">
      <c r="A52" s="58">
        <v>41</v>
      </c>
      <c r="B52" s="59" t="s">
        <v>116</v>
      </c>
      <c r="C52" s="60">
        <f>SUM(C39+C42+C45+C50+C51)</f>
        <v>229500000</v>
      </c>
      <c r="D52" s="60">
        <f>SUM(D39+D42+D45+D50+D51)</f>
        <v>12165000</v>
      </c>
      <c r="E52" s="60">
        <f>SUM(E39+E42+E45+E50+E51)</f>
        <v>300000</v>
      </c>
      <c r="F52" s="60">
        <f>SUM(F39+F42+F45+F50+F51)</f>
        <v>241965000</v>
      </c>
    </row>
    <row r="53" spans="1:9" ht="10.8" thickBot="1" x14ac:dyDescent="0.25">
      <c r="A53" s="51">
        <v>421111</v>
      </c>
      <c r="B53" s="52" t="s">
        <v>38</v>
      </c>
      <c r="C53" s="53">
        <v>600000</v>
      </c>
      <c r="D53" s="53">
        <v>200000</v>
      </c>
      <c r="E53" s="53"/>
      <c r="F53" s="73">
        <f>SUM(C53:E53)</f>
        <v>800000</v>
      </c>
    </row>
    <row r="54" spans="1:9" ht="10.8" thickBot="1" x14ac:dyDescent="0.25">
      <c r="A54" s="51">
        <v>421121</v>
      </c>
      <c r="B54" s="52" t="s">
        <v>39</v>
      </c>
      <c r="C54" s="53">
        <v>170000</v>
      </c>
      <c r="D54" s="53">
        <v>60000</v>
      </c>
      <c r="E54" s="53"/>
      <c r="F54" s="73">
        <f t="shared" ref="F54:F71" si="1">SUM(C54:E54)</f>
        <v>230000</v>
      </c>
    </row>
    <row r="55" spans="1:9" ht="10.8" thickBot="1" x14ac:dyDescent="0.25">
      <c r="A55" s="51">
        <v>421211</v>
      </c>
      <c r="B55" s="52" t="s">
        <v>40</v>
      </c>
      <c r="C55" s="53">
        <v>5000000</v>
      </c>
      <c r="D55" s="53">
        <v>5800000</v>
      </c>
      <c r="E55" s="53"/>
      <c r="F55" s="73">
        <f t="shared" si="1"/>
        <v>10800000</v>
      </c>
      <c r="I55" s="74"/>
    </row>
    <row r="56" spans="1:9" ht="10.8" thickBot="1" x14ac:dyDescent="0.25">
      <c r="A56" s="51">
        <v>421221</v>
      </c>
      <c r="B56" s="52" t="s">
        <v>41</v>
      </c>
      <c r="C56" s="53">
        <v>10000000</v>
      </c>
      <c r="D56" s="53">
        <v>9250000</v>
      </c>
      <c r="E56" s="53"/>
      <c r="F56" s="73">
        <f t="shared" si="1"/>
        <v>19250000</v>
      </c>
    </row>
    <row r="57" spans="1:9" ht="10.8" thickBot="1" x14ac:dyDescent="0.25">
      <c r="A57" s="51">
        <v>421311</v>
      </c>
      <c r="B57" s="52" t="s">
        <v>176</v>
      </c>
      <c r="C57" s="53">
        <v>50000</v>
      </c>
      <c r="D57" s="53">
        <v>50000</v>
      </c>
      <c r="E57" s="53"/>
      <c r="F57" s="73">
        <f t="shared" si="1"/>
        <v>100000</v>
      </c>
    </row>
    <row r="58" spans="1:9" ht="10.8" thickBot="1" x14ac:dyDescent="0.25">
      <c r="A58" s="51">
        <v>421321</v>
      </c>
      <c r="B58" s="52" t="s">
        <v>42</v>
      </c>
      <c r="C58" s="53">
        <v>100000</v>
      </c>
      <c r="D58" s="53">
        <v>300000</v>
      </c>
      <c r="E58" s="53"/>
      <c r="F58" s="73">
        <f t="shared" si="1"/>
        <v>400000</v>
      </c>
    </row>
    <row r="59" spans="1:9" ht="10.8" thickBot="1" x14ac:dyDescent="0.25">
      <c r="A59" s="51">
        <v>421323</v>
      </c>
      <c r="B59" s="52" t="s">
        <v>135</v>
      </c>
      <c r="C59" s="53">
        <v>500000</v>
      </c>
      <c r="D59" s="53">
        <v>2500000</v>
      </c>
      <c r="E59" s="53"/>
      <c r="F59" s="73">
        <f t="shared" si="1"/>
        <v>3000000</v>
      </c>
    </row>
    <row r="60" spans="1:9" ht="10.8" thickBot="1" x14ac:dyDescent="0.25">
      <c r="A60" s="51">
        <v>421324</v>
      </c>
      <c r="B60" s="52" t="s">
        <v>43</v>
      </c>
      <c r="C60" s="53">
        <v>100000</v>
      </c>
      <c r="D60" s="53">
        <v>449450</v>
      </c>
      <c r="E60" s="53"/>
      <c r="F60" s="73">
        <f t="shared" si="1"/>
        <v>549450</v>
      </c>
    </row>
    <row r="61" spans="1:9" ht="10.8" thickBot="1" x14ac:dyDescent="0.25">
      <c r="A61" s="51">
        <v>421325</v>
      </c>
      <c r="B61" s="52" t="s">
        <v>177</v>
      </c>
      <c r="C61" s="53">
        <v>200000</v>
      </c>
      <c r="D61" s="53">
        <v>400000</v>
      </c>
      <c r="E61" s="53"/>
      <c r="F61" s="73">
        <f t="shared" si="1"/>
        <v>600000</v>
      </c>
    </row>
    <row r="62" spans="1:9" ht="10.8" thickBot="1" x14ac:dyDescent="0.25">
      <c r="A62" s="51">
        <v>421411</v>
      </c>
      <c r="B62" s="52" t="s">
        <v>44</v>
      </c>
      <c r="C62" s="53">
        <v>300000</v>
      </c>
      <c r="D62" s="53">
        <v>876000</v>
      </c>
      <c r="E62" s="53"/>
      <c r="F62" s="73">
        <f t="shared" si="1"/>
        <v>1176000</v>
      </c>
    </row>
    <row r="63" spans="1:9" ht="10.8" thickBot="1" x14ac:dyDescent="0.25">
      <c r="A63" s="51">
        <v>421412</v>
      </c>
      <c r="B63" s="52" t="s">
        <v>45</v>
      </c>
      <c r="C63" s="53"/>
      <c r="D63" s="53">
        <v>100000</v>
      </c>
      <c r="E63" s="53"/>
      <c r="F63" s="73">
        <f t="shared" si="1"/>
        <v>100000</v>
      </c>
    </row>
    <row r="64" spans="1:9" ht="10.8" thickBot="1" x14ac:dyDescent="0.25">
      <c r="A64" s="51">
        <v>421414</v>
      </c>
      <c r="B64" s="52" t="s">
        <v>46</v>
      </c>
      <c r="C64" s="53">
        <v>100000</v>
      </c>
      <c r="D64" s="53">
        <v>596000</v>
      </c>
      <c r="E64" s="53"/>
      <c r="F64" s="73">
        <f t="shared" si="1"/>
        <v>696000</v>
      </c>
    </row>
    <row r="65" spans="1:6" ht="10.8" thickBot="1" x14ac:dyDescent="0.25">
      <c r="A65" s="51">
        <v>421422</v>
      </c>
      <c r="B65" s="52" t="s">
        <v>47</v>
      </c>
      <c r="C65" s="53">
        <v>50000</v>
      </c>
      <c r="D65" s="53">
        <v>200000</v>
      </c>
      <c r="E65" s="53"/>
      <c r="F65" s="73">
        <f t="shared" si="1"/>
        <v>250000</v>
      </c>
    </row>
    <row r="66" spans="1:6" ht="10.8" thickBot="1" x14ac:dyDescent="0.25">
      <c r="A66" s="51">
        <v>421511</v>
      </c>
      <c r="B66" s="52" t="s">
        <v>48</v>
      </c>
      <c r="C66" s="53">
        <v>50000</v>
      </c>
      <c r="D66" s="53">
        <v>150000</v>
      </c>
      <c r="E66" s="53"/>
      <c r="F66" s="73">
        <f t="shared" si="1"/>
        <v>200000</v>
      </c>
    </row>
    <row r="67" spans="1:6" ht="10.8" thickBot="1" x14ac:dyDescent="0.25">
      <c r="A67" s="51">
        <v>421512</v>
      </c>
      <c r="B67" s="52" t="s">
        <v>49</v>
      </c>
      <c r="C67" s="53">
        <v>50000</v>
      </c>
      <c r="D67" s="53">
        <v>50000</v>
      </c>
      <c r="E67" s="53"/>
      <c r="F67" s="73">
        <f t="shared" si="1"/>
        <v>100000</v>
      </c>
    </row>
    <row r="68" spans="1:6" ht="12" customHeight="1" thickBot="1" x14ac:dyDescent="0.25">
      <c r="A68" s="51">
        <v>421521</v>
      </c>
      <c r="B68" s="52" t="s">
        <v>125</v>
      </c>
      <c r="C68" s="53">
        <v>50000</v>
      </c>
      <c r="D68" s="53">
        <v>50000</v>
      </c>
      <c r="E68" s="53"/>
      <c r="F68" s="73">
        <f t="shared" si="1"/>
        <v>100000</v>
      </c>
    </row>
    <row r="69" spans="1:6" ht="10.8" thickBot="1" x14ac:dyDescent="0.25">
      <c r="A69" s="51">
        <v>421522</v>
      </c>
      <c r="B69" s="52" t="s">
        <v>50</v>
      </c>
      <c r="C69" s="53">
        <v>51000</v>
      </c>
      <c r="D69" s="53">
        <v>49000</v>
      </c>
      <c r="E69" s="53"/>
      <c r="F69" s="73">
        <f t="shared" si="1"/>
        <v>100000</v>
      </c>
    </row>
    <row r="70" spans="1:6" ht="21" thickBot="1" x14ac:dyDescent="0.25">
      <c r="A70" s="51">
        <v>421523</v>
      </c>
      <c r="B70" s="52" t="s">
        <v>51</v>
      </c>
      <c r="C70" s="53"/>
      <c r="D70" s="53">
        <v>100000</v>
      </c>
      <c r="E70" s="53"/>
      <c r="F70" s="73">
        <f t="shared" si="1"/>
        <v>100000</v>
      </c>
    </row>
    <row r="71" spans="1:6" ht="10.8" thickBot="1" x14ac:dyDescent="0.25">
      <c r="A71" s="51">
        <v>421911</v>
      </c>
      <c r="B71" s="52" t="s">
        <v>178</v>
      </c>
      <c r="C71" s="53"/>
      <c r="D71" s="53">
        <v>200000</v>
      </c>
      <c r="E71" s="53"/>
      <c r="F71" s="73">
        <f t="shared" si="1"/>
        <v>200000</v>
      </c>
    </row>
    <row r="72" spans="1:6" s="99" customFormat="1" ht="10.8" thickBot="1" x14ac:dyDescent="0.25">
      <c r="A72" s="80">
        <v>421</v>
      </c>
      <c r="B72" s="81" t="s">
        <v>52</v>
      </c>
      <c r="C72" s="82">
        <f>SUM(C53:C70)</f>
        <v>17371000</v>
      </c>
      <c r="D72" s="82">
        <f>SUM(D53:D71)</f>
        <v>21380450</v>
      </c>
      <c r="E72" s="82">
        <f>SUM(E53:E70)</f>
        <v>0</v>
      </c>
      <c r="F72" s="82">
        <f>SUM(F53:F71)</f>
        <v>38751450</v>
      </c>
    </row>
    <row r="73" spans="1:6" ht="10.8" thickBot="1" x14ac:dyDescent="0.25">
      <c r="A73" s="51">
        <v>422111</v>
      </c>
      <c r="B73" s="52" t="s">
        <v>53</v>
      </c>
      <c r="C73" s="53"/>
      <c r="D73" s="53">
        <v>450000</v>
      </c>
      <c r="E73" s="53"/>
      <c r="F73" s="73">
        <f>SUM(C73:E73)</f>
        <v>450000</v>
      </c>
    </row>
    <row r="74" spans="1:6" ht="10.8" thickBot="1" x14ac:dyDescent="0.25">
      <c r="A74" s="51">
        <v>422121</v>
      </c>
      <c r="B74" s="52" t="s">
        <v>54</v>
      </c>
      <c r="C74" s="53"/>
      <c r="D74" s="53">
        <v>150000</v>
      </c>
      <c r="E74" s="53"/>
      <c r="F74" s="73">
        <f t="shared" ref="F74:F81" si="2">SUM(C74:E74)</f>
        <v>150000</v>
      </c>
    </row>
    <row r="75" spans="1:6" ht="10.8" thickBot="1" x14ac:dyDescent="0.25">
      <c r="A75" s="51">
        <v>422131</v>
      </c>
      <c r="B75" s="52" t="s">
        <v>55</v>
      </c>
      <c r="C75" s="53"/>
      <c r="D75" s="53">
        <v>240000</v>
      </c>
      <c r="E75" s="53"/>
      <c r="F75" s="73">
        <f t="shared" si="2"/>
        <v>240000</v>
      </c>
    </row>
    <row r="76" spans="1:6" ht="10.8" thickBot="1" x14ac:dyDescent="0.25">
      <c r="A76" s="51">
        <v>422199</v>
      </c>
      <c r="B76" s="52" t="s">
        <v>138</v>
      </c>
      <c r="C76" s="53"/>
      <c r="D76" s="53">
        <v>100000</v>
      </c>
      <c r="E76" s="53"/>
      <c r="F76" s="73">
        <f t="shared" si="2"/>
        <v>100000</v>
      </c>
    </row>
    <row r="77" spans="1:6" ht="21" thickBot="1" x14ac:dyDescent="0.25">
      <c r="A77" s="51">
        <v>422211</v>
      </c>
      <c r="B77" s="52" t="s">
        <v>126</v>
      </c>
      <c r="C77" s="53"/>
      <c r="D77" s="53">
        <v>300000</v>
      </c>
      <c r="E77" s="53"/>
      <c r="F77" s="73">
        <f t="shared" si="2"/>
        <v>300000</v>
      </c>
    </row>
    <row r="78" spans="1:6" ht="21" thickBot="1" x14ac:dyDescent="0.25">
      <c r="A78" s="51">
        <v>422221</v>
      </c>
      <c r="B78" s="52" t="s">
        <v>56</v>
      </c>
      <c r="C78" s="53"/>
      <c r="D78" s="53">
        <v>600000</v>
      </c>
      <c r="E78" s="53"/>
      <c r="F78" s="73">
        <f t="shared" si="2"/>
        <v>600000</v>
      </c>
    </row>
    <row r="79" spans="1:6" ht="21" thickBot="1" x14ac:dyDescent="0.25">
      <c r="A79" s="51">
        <v>422231</v>
      </c>
      <c r="B79" s="52" t="s">
        <v>175</v>
      </c>
      <c r="C79" s="53"/>
      <c r="D79" s="53">
        <v>600000</v>
      </c>
      <c r="E79" s="53"/>
      <c r="F79" s="73">
        <f t="shared" si="2"/>
        <v>600000</v>
      </c>
    </row>
    <row r="80" spans="1:6" ht="21" thickBot="1" x14ac:dyDescent="0.25">
      <c r="A80" s="51">
        <v>422299</v>
      </c>
      <c r="B80" s="52" t="s">
        <v>139</v>
      </c>
      <c r="C80" s="53"/>
      <c r="D80" s="53">
        <v>150000</v>
      </c>
      <c r="E80" s="53"/>
      <c r="F80" s="73">
        <f t="shared" si="2"/>
        <v>150000</v>
      </c>
    </row>
    <row r="81" spans="1:6" ht="10.8" thickBot="1" x14ac:dyDescent="0.25">
      <c r="A81" s="51">
        <v>422391</v>
      </c>
      <c r="B81" s="52" t="s">
        <v>57</v>
      </c>
      <c r="C81" s="53">
        <v>1000000</v>
      </c>
      <c r="D81" s="53">
        <v>3000000</v>
      </c>
      <c r="E81" s="53"/>
      <c r="F81" s="73">
        <f t="shared" si="2"/>
        <v>4000000</v>
      </c>
    </row>
    <row r="82" spans="1:6" s="99" customFormat="1" ht="10.8" thickBot="1" x14ac:dyDescent="0.25">
      <c r="A82" s="111">
        <v>422</v>
      </c>
      <c r="B82" s="112" t="s">
        <v>58</v>
      </c>
      <c r="C82" s="113">
        <f>SUM(C73:C81)</f>
        <v>1000000</v>
      </c>
      <c r="D82" s="113">
        <f>SUM(D73:D81)</f>
        <v>5590000</v>
      </c>
      <c r="E82" s="113">
        <f>SUM(E73:E81)</f>
        <v>0</v>
      </c>
      <c r="F82" s="113">
        <f>SUM(F73:F81)</f>
        <v>6590000</v>
      </c>
    </row>
    <row r="83" spans="1:6" ht="10.8" thickBot="1" x14ac:dyDescent="0.25">
      <c r="A83" s="51">
        <v>423291</v>
      </c>
      <c r="B83" s="52" t="s">
        <v>59</v>
      </c>
      <c r="C83" s="53">
        <v>500000</v>
      </c>
      <c r="D83" s="53">
        <v>1900000</v>
      </c>
      <c r="E83" s="53"/>
      <c r="F83" s="73">
        <f>SUM(C83:E83)</f>
        <v>2400000</v>
      </c>
    </row>
    <row r="84" spans="1:6" ht="10.8" thickBot="1" x14ac:dyDescent="0.25">
      <c r="A84" s="51">
        <v>423111</v>
      </c>
      <c r="B84" s="52" t="s">
        <v>182</v>
      </c>
      <c r="C84" s="53"/>
      <c r="D84" s="53">
        <v>500000</v>
      </c>
      <c r="E84" s="53"/>
      <c r="F84" s="73">
        <f>SUM(C84:E84)</f>
        <v>500000</v>
      </c>
    </row>
    <row r="85" spans="1:6" ht="21" thickBot="1" x14ac:dyDescent="0.25">
      <c r="A85" s="51">
        <v>423311</v>
      </c>
      <c r="B85" s="52" t="s">
        <v>149</v>
      </c>
      <c r="C85" s="53"/>
      <c r="D85" s="53">
        <v>500000</v>
      </c>
      <c r="E85" s="53"/>
      <c r="F85" s="73">
        <f>SUM(C85:E85)</f>
        <v>500000</v>
      </c>
    </row>
    <row r="86" spans="1:6" ht="10.8" thickBot="1" x14ac:dyDescent="0.25">
      <c r="A86" s="51">
        <v>423321</v>
      </c>
      <c r="B86" s="52" t="s">
        <v>60</v>
      </c>
      <c r="C86" s="53"/>
      <c r="D86" s="53">
        <v>300000</v>
      </c>
      <c r="E86" s="53"/>
      <c r="F86" s="73">
        <f t="shared" ref="F86:F104" si="3">SUM(C86:E86)</f>
        <v>300000</v>
      </c>
    </row>
    <row r="87" spans="1:6" ht="10.8" thickBot="1" x14ac:dyDescent="0.25">
      <c r="A87" s="51">
        <v>423323</v>
      </c>
      <c r="B87" s="52" t="s">
        <v>133</v>
      </c>
      <c r="C87" s="53"/>
      <c r="D87" s="53">
        <v>300000</v>
      </c>
      <c r="E87" s="53"/>
      <c r="F87" s="73">
        <f t="shared" si="3"/>
        <v>300000</v>
      </c>
    </row>
    <row r="88" spans="1:6" ht="10.8" thickBot="1" x14ac:dyDescent="0.25">
      <c r="A88" s="51">
        <v>42339901</v>
      </c>
      <c r="B88" s="52" t="s">
        <v>160</v>
      </c>
      <c r="C88" s="53"/>
      <c r="D88" s="53">
        <v>1200000</v>
      </c>
      <c r="E88" s="53"/>
      <c r="F88" s="73">
        <f t="shared" si="3"/>
        <v>1200000</v>
      </c>
    </row>
    <row r="89" spans="1:6" ht="10.8" thickBot="1" x14ac:dyDescent="0.25">
      <c r="A89" s="51">
        <v>423431</v>
      </c>
      <c r="B89" s="52" t="s">
        <v>61</v>
      </c>
      <c r="C89" s="53"/>
      <c r="D89" s="53">
        <v>4800000</v>
      </c>
      <c r="E89" s="53"/>
      <c r="F89" s="73">
        <f t="shared" si="3"/>
        <v>4800000</v>
      </c>
    </row>
    <row r="90" spans="1:6" ht="10.8" thickBot="1" x14ac:dyDescent="0.25">
      <c r="A90" s="51">
        <v>423432</v>
      </c>
      <c r="B90" s="52" t="s">
        <v>62</v>
      </c>
      <c r="C90" s="53"/>
      <c r="D90" s="53">
        <v>700000</v>
      </c>
      <c r="E90" s="53"/>
      <c r="F90" s="73">
        <f t="shared" si="3"/>
        <v>700000</v>
      </c>
    </row>
    <row r="91" spans="1:6" ht="10.8" thickBot="1" x14ac:dyDescent="0.25">
      <c r="A91" s="51">
        <v>423449</v>
      </c>
      <c r="B91" s="52" t="s">
        <v>140</v>
      </c>
      <c r="C91" s="53"/>
      <c r="D91" s="53">
        <v>144000</v>
      </c>
      <c r="E91" s="53"/>
      <c r="F91" s="73">
        <f t="shared" si="3"/>
        <v>144000</v>
      </c>
    </row>
    <row r="92" spans="1:6" ht="21" thickBot="1" x14ac:dyDescent="0.25">
      <c r="A92" s="51">
        <v>423521</v>
      </c>
      <c r="B92" s="52" t="s">
        <v>151</v>
      </c>
      <c r="C92" s="53"/>
      <c r="D92" s="53">
        <v>800000</v>
      </c>
      <c r="E92" s="53"/>
      <c r="F92" s="73">
        <f t="shared" si="3"/>
        <v>800000</v>
      </c>
    </row>
    <row r="93" spans="1:6" ht="10.8" thickBot="1" x14ac:dyDescent="0.25">
      <c r="A93" s="51">
        <v>423541</v>
      </c>
      <c r="B93" s="52" t="s">
        <v>166</v>
      </c>
      <c r="C93" s="53"/>
      <c r="D93" s="53">
        <v>10000000</v>
      </c>
      <c r="E93" s="53"/>
      <c r="F93" s="73">
        <f t="shared" si="3"/>
        <v>10000000</v>
      </c>
    </row>
    <row r="94" spans="1:6" ht="10.8" thickBot="1" x14ac:dyDescent="0.25">
      <c r="A94" s="51">
        <v>423542</v>
      </c>
      <c r="B94" s="52" t="s">
        <v>150</v>
      </c>
      <c r="C94" s="53"/>
      <c r="D94" s="53">
        <v>150000</v>
      </c>
      <c r="E94" s="53"/>
      <c r="F94" s="73">
        <f t="shared" si="3"/>
        <v>150000</v>
      </c>
    </row>
    <row r="95" spans="1:6" ht="10.8" thickBot="1" x14ac:dyDescent="0.25">
      <c r="A95" s="51">
        <v>423591</v>
      </c>
      <c r="B95" s="52" t="s">
        <v>63</v>
      </c>
      <c r="C95" s="53"/>
      <c r="D95" s="53">
        <v>1700000</v>
      </c>
      <c r="E95" s="53"/>
      <c r="F95" s="73">
        <f t="shared" si="3"/>
        <v>1700000</v>
      </c>
    </row>
    <row r="96" spans="1:6" ht="21" thickBot="1" x14ac:dyDescent="0.25">
      <c r="A96" s="51">
        <v>42359901</v>
      </c>
      <c r="B96" s="52" t="s">
        <v>64</v>
      </c>
      <c r="C96" s="53"/>
      <c r="D96" s="53">
        <v>600000</v>
      </c>
      <c r="E96" s="53"/>
      <c r="F96" s="73">
        <f t="shared" si="3"/>
        <v>600000</v>
      </c>
    </row>
    <row r="97" spans="1:6" ht="21" thickBot="1" x14ac:dyDescent="0.25">
      <c r="A97" s="51">
        <v>42359903</v>
      </c>
      <c r="B97" s="52" t="s">
        <v>131</v>
      </c>
      <c r="C97" s="53"/>
      <c r="D97" s="53">
        <v>600000</v>
      </c>
      <c r="E97" s="53"/>
      <c r="F97" s="73">
        <f t="shared" si="3"/>
        <v>600000</v>
      </c>
    </row>
    <row r="98" spans="1:6" ht="21" thickBot="1" x14ac:dyDescent="0.25">
      <c r="A98" s="51">
        <v>42359904</v>
      </c>
      <c r="B98" s="52" t="s">
        <v>153</v>
      </c>
      <c r="C98" s="53"/>
      <c r="D98" s="53">
        <v>500000</v>
      </c>
      <c r="E98" s="53"/>
      <c r="F98" s="73">
        <f t="shared" si="3"/>
        <v>500000</v>
      </c>
    </row>
    <row r="99" spans="1:6" ht="10.8" thickBot="1" x14ac:dyDescent="0.25">
      <c r="A99" s="51">
        <v>42359905</v>
      </c>
      <c r="B99" s="52" t="s">
        <v>152</v>
      </c>
      <c r="C99" s="53"/>
      <c r="D99" s="53">
        <v>500000</v>
      </c>
      <c r="E99" s="53"/>
      <c r="F99" s="73">
        <f t="shared" si="3"/>
        <v>500000</v>
      </c>
    </row>
    <row r="100" spans="1:6" ht="10.8" thickBot="1" x14ac:dyDescent="0.25">
      <c r="A100" s="51">
        <v>42359906</v>
      </c>
      <c r="B100" s="52" t="s">
        <v>65</v>
      </c>
      <c r="C100" s="53"/>
      <c r="D100" s="53">
        <v>4000000</v>
      </c>
      <c r="E100" s="53"/>
      <c r="F100" s="73">
        <f t="shared" si="3"/>
        <v>4000000</v>
      </c>
    </row>
    <row r="101" spans="1:6" ht="21" thickBot="1" x14ac:dyDescent="0.25">
      <c r="A101" s="51">
        <v>42359907</v>
      </c>
      <c r="B101" s="52" t="s">
        <v>66</v>
      </c>
      <c r="C101" s="53">
        <v>100000</v>
      </c>
      <c r="D101" s="53">
        <v>106000</v>
      </c>
      <c r="E101" s="53"/>
      <c r="F101" s="73">
        <f t="shared" si="3"/>
        <v>206000</v>
      </c>
    </row>
    <row r="102" spans="1:6" ht="21" thickBot="1" x14ac:dyDescent="0.25">
      <c r="A102" s="51">
        <v>42359910</v>
      </c>
      <c r="B102" s="52" t="s">
        <v>183</v>
      </c>
      <c r="C102" s="53"/>
      <c r="D102" s="53">
        <v>310000</v>
      </c>
      <c r="E102" s="53"/>
      <c r="F102" s="73">
        <f t="shared" si="3"/>
        <v>310000</v>
      </c>
    </row>
    <row r="103" spans="1:6" ht="10.8" thickBot="1" x14ac:dyDescent="0.25">
      <c r="A103" s="51">
        <v>423711</v>
      </c>
      <c r="B103" s="52" t="s">
        <v>67</v>
      </c>
      <c r="C103" s="53"/>
      <c r="D103" s="53">
        <v>600000</v>
      </c>
      <c r="E103" s="53"/>
      <c r="F103" s="73">
        <f t="shared" si="3"/>
        <v>600000</v>
      </c>
    </row>
    <row r="104" spans="1:6" ht="10.8" thickBot="1" x14ac:dyDescent="0.25">
      <c r="A104" s="51">
        <v>423911</v>
      </c>
      <c r="B104" s="52" t="s">
        <v>136</v>
      </c>
      <c r="C104" s="53"/>
      <c r="D104" s="53">
        <v>10000</v>
      </c>
      <c r="E104" s="53"/>
      <c r="F104" s="73">
        <f t="shared" si="3"/>
        <v>10000</v>
      </c>
    </row>
    <row r="105" spans="1:6" s="99" customFormat="1" ht="10.8" thickBot="1" x14ac:dyDescent="0.25">
      <c r="A105" s="111">
        <v>423</v>
      </c>
      <c r="B105" s="112" t="s">
        <v>68</v>
      </c>
      <c r="C105" s="113">
        <f>SUM(C83:C103)</f>
        <v>600000</v>
      </c>
      <c r="D105" s="113">
        <f>SUM(D83:D104)</f>
        <v>30220000</v>
      </c>
      <c r="E105" s="113">
        <f>SUM(E83:E103)</f>
        <v>0</v>
      </c>
      <c r="F105" s="113">
        <f>SUM(F83:F104)</f>
        <v>30820000</v>
      </c>
    </row>
    <row r="106" spans="1:6" s="99" customFormat="1" ht="10.8" thickBot="1" x14ac:dyDescent="0.25">
      <c r="A106" s="51">
        <v>424331</v>
      </c>
      <c r="B106" s="52" t="s">
        <v>69</v>
      </c>
      <c r="C106" s="53">
        <v>1000000</v>
      </c>
      <c r="D106" s="53">
        <v>900000</v>
      </c>
      <c r="E106" s="53"/>
      <c r="F106" s="73">
        <f>SUM(C106:E106)</f>
        <v>1900000</v>
      </c>
    </row>
    <row r="107" spans="1:6" s="99" customFormat="1" ht="10.8" thickBot="1" x14ac:dyDescent="0.25">
      <c r="A107" s="51">
        <v>424911</v>
      </c>
      <c r="B107" s="52" t="s">
        <v>70</v>
      </c>
      <c r="C107" s="53"/>
      <c r="D107" s="53">
        <v>2716799</v>
      </c>
      <c r="E107" s="53"/>
      <c r="F107" s="73">
        <f>SUM(C107:E107)</f>
        <v>2716799</v>
      </c>
    </row>
    <row r="108" spans="1:6" s="99" customFormat="1" ht="10.8" thickBot="1" x14ac:dyDescent="0.25">
      <c r="A108" s="111">
        <v>424</v>
      </c>
      <c r="B108" s="112" t="s">
        <v>71</v>
      </c>
      <c r="C108" s="113">
        <f>SUM(C106:C107)</f>
        <v>1000000</v>
      </c>
      <c r="D108" s="113">
        <f>SUM(D106:D107)</f>
        <v>3616799</v>
      </c>
      <c r="E108" s="113">
        <f>SUM(E106:E107)</f>
        <v>0</v>
      </c>
      <c r="F108" s="113">
        <f>SUM(F106:F107)</f>
        <v>4616799</v>
      </c>
    </row>
    <row r="109" spans="1:6" ht="12.75" customHeight="1" thickBot="1" x14ac:dyDescent="0.25">
      <c r="A109" s="51">
        <v>425117</v>
      </c>
      <c r="B109" s="52" t="s">
        <v>72</v>
      </c>
      <c r="C109" s="53">
        <v>20000</v>
      </c>
      <c r="D109" s="53">
        <v>55000</v>
      </c>
      <c r="E109" s="53"/>
      <c r="F109" s="73">
        <f t="shared" ref="F109:F117" si="4">SUM(C109:E109)</f>
        <v>75000</v>
      </c>
    </row>
    <row r="110" spans="1:6" ht="26.25" customHeight="1" thickBot="1" x14ac:dyDescent="0.25">
      <c r="A110" s="51">
        <v>425119</v>
      </c>
      <c r="B110" s="52" t="s">
        <v>164</v>
      </c>
      <c r="C110" s="53">
        <v>3000000</v>
      </c>
      <c r="D110" s="53">
        <v>4200000</v>
      </c>
      <c r="E110" s="53"/>
      <c r="F110" s="73">
        <f t="shared" si="4"/>
        <v>7200000</v>
      </c>
    </row>
    <row r="111" spans="1:6" ht="12.75" customHeight="1" thickBot="1" x14ac:dyDescent="0.25">
      <c r="A111" s="51">
        <v>425211</v>
      </c>
      <c r="B111" s="52" t="s">
        <v>73</v>
      </c>
      <c r="C111" s="53"/>
      <c r="D111" s="53">
        <v>360000</v>
      </c>
      <c r="E111" s="53"/>
      <c r="F111" s="73">
        <f t="shared" si="4"/>
        <v>360000</v>
      </c>
    </row>
    <row r="112" spans="1:6" ht="12.75" customHeight="1" thickBot="1" x14ac:dyDescent="0.25">
      <c r="A112" s="51">
        <v>425222</v>
      </c>
      <c r="B112" s="52" t="s">
        <v>74</v>
      </c>
      <c r="C112" s="53">
        <v>20000</v>
      </c>
      <c r="D112" s="53">
        <v>100000</v>
      </c>
      <c r="E112" s="53"/>
      <c r="F112" s="73">
        <f t="shared" si="4"/>
        <v>120000</v>
      </c>
    </row>
    <row r="113" spans="1:6" ht="12.75" customHeight="1" thickBot="1" x14ac:dyDescent="0.25">
      <c r="A113" s="51">
        <v>425223</v>
      </c>
      <c r="B113" s="52" t="s">
        <v>75</v>
      </c>
      <c r="C113" s="53">
        <v>40000</v>
      </c>
      <c r="D113" s="53">
        <v>200000</v>
      </c>
      <c r="E113" s="53"/>
      <c r="F113" s="73">
        <f t="shared" si="4"/>
        <v>240000</v>
      </c>
    </row>
    <row r="114" spans="1:6" ht="12.75" customHeight="1" thickBot="1" x14ac:dyDescent="0.25">
      <c r="A114" s="51">
        <v>425225</v>
      </c>
      <c r="B114" s="52" t="s">
        <v>76</v>
      </c>
      <c r="C114" s="53">
        <v>1000000</v>
      </c>
      <c r="D114" s="53">
        <v>2000000</v>
      </c>
      <c r="E114" s="53"/>
      <c r="F114" s="73">
        <f t="shared" si="4"/>
        <v>3000000</v>
      </c>
    </row>
    <row r="115" spans="1:6" ht="12.75" customHeight="1" thickBot="1" x14ac:dyDescent="0.25">
      <c r="A115" s="51">
        <v>425229</v>
      </c>
      <c r="B115" s="52" t="s">
        <v>77</v>
      </c>
      <c r="C115" s="53">
        <v>20000</v>
      </c>
      <c r="D115" s="53">
        <v>100000</v>
      </c>
      <c r="E115" s="53"/>
      <c r="F115" s="73">
        <f t="shared" si="4"/>
        <v>120000</v>
      </c>
    </row>
    <row r="116" spans="1:6" ht="21" thickBot="1" x14ac:dyDescent="0.25">
      <c r="A116" s="51">
        <v>425251</v>
      </c>
      <c r="B116" s="52" t="s">
        <v>78</v>
      </c>
      <c r="C116" s="53">
        <v>500000</v>
      </c>
      <c r="D116" s="53">
        <v>700000</v>
      </c>
      <c r="E116" s="53"/>
      <c r="F116" s="73">
        <f t="shared" si="4"/>
        <v>1200000</v>
      </c>
    </row>
    <row r="117" spans="1:6" ht="10.8" thickBot="1" x14ac:dyDescent="0.25">
      <c r="A117" s="51">
        <v>425291</v>
      </c>
      <c r="B117" s="52" t="s">
        <v>79</v>
      </c>
      <c r="C117" s="53">
        <v>20000</v>
      </c>
      <c r="D117" s="53">
        <v>100000</v>
      </c>
      <c r="E117" s="53"/>
      <c r="F117" s="73">
        <f t="shared" si="4"/>
        <v>120000</v>
      </c>
    </row>
    <row r="118" spans="1:6" s="99" customFormat="1" ht="10.8" thickBot="1" x14ac:dyDescent="0.25">
      <c r="A118" s="108">
        <v>425</v>
      </c>
      <c r="B118" s="109" t="s">
        <v>127</v>
      </c>
      <c r="C118" s="110">
        <f>SUM(C109:C117)</f>
        <v>4620000</v>
      </c>
      <c r="D118" s="110">
        <f>SUM(D109:D117)</f>
        <v>7815000</v>
      </c>
      <c r="E118" s="110">
        <f>SUM(E109:E117)</f>
        <v>0</v>
      </c>
      <c r="F118" s="110">
        <f>SUM(F109:F117)</f>
        <v>12435000</v>
      </c>
    </row>
    <row r="119" spans="1:6" ht="12.75" customHeight="1" thickBot="1" x14ac:dyDescent="0.25">
      <c r="A119" s="51">
        <v>426111</v>
      </c>
      <c r="B119" s="52" t="s">
        <v>80</v>
      </c>
      <c r="C119" s="53">
        <v>826371</v>
      </c>
      <c r="D119" s="53">
        <v>1000000</v>
      </c>
      <c r="E119" s="53"/>
      <c r="F119" s="73">
        <f>SUM(C119:E119)</f>
        <v>1826371</v>
      </c>
    </row>
    <row r="120" spans="1:6" ht="12.75" customHeight="1" thickBot="1" x14ac:dyDescent="0.25">
      <c r="A120" s="51">
        <v>426121</v>
      </c>
      <c r="B120" s="52" t="s">
        <v>81</v>
      </c>
      <c r="C120" s="53"/>
      <c r="D120" s="53">
        <v>1475052</v>
      </c>
      <c r="E120" s="53"/>
      <c r="F120" s="73">
        <f t="shared" ref="F120:F137" si="5">SUM(C120:E120)</f>
        <v>1475052</v>
      </c>
    </row>
    <row r="121" spans="1:6" ht="12.75" customHeight="1" thickBot="1" x14ac:dyDescent="0.25">
      <c r="A121" s="51">
        <v>426131</v>
      </c>
      <c r="B121" s="52" t="s">
        <v>82</v>
      </c>
      <c r="C121" s="53"/>
      <c r="D121" s="53">
        <v>588000</v>
      </c>
      <c r="E121" s="53"/>
      <c r="F121" s="73">
        <f t="shared" si="5"/>
        <v>588000</v>
      </c>
    </row>
    <row r="122" spans="1:6" ht="12.75" customHeight="1" thickBot="1" x14ac:dyDescent="0.25">
      <c r="A122" s="51">
        <v>426311</v>
      </c>
      <c r="B122" s="52" t="s">
        <v>83</v>
      </c>
      <c r="C122" s="53"/>
      <c r="D122" s="53">
        <v>300000</v>
      </c>
      <c r="E122" s="53"/>
      <c r="F122" s="73">
        <f t="shared" si="5"/>
        <v>300000</v>
      </c>
    </row>
    <row r="123" spans="1:6" ht="12.75" customHeight="1" thickBot="1" x14ac:dyDescent="0.25">
      <c r="A123" s="51">
        <v>426411</v>
      </c>
      <c r="B123" s="52" t="s">
        <v>84</v>
      </c>
      <c r="C123" s="53">
        <v>500000</v>
      </c>
      <c r="D123" s="53">
        <v>3626800</v>
      </c>
      <c r="E123" s="53"/>
      <c r="F123" s="73">
        <f t="shared" si="5"/>
        <v>4126800</v>
      </c>
    </row>
    <row r="124" spans="1:6" ht="12.75" customHeight="1" thickBot="1" x14ac:dyDescent="0.25">
      <c r="A124" s="51">
        <v>426591</v>
      </c>
      <c r="B124" s="52" t="s">
        <v>137</v>
      </c>
      <c r="C124" s="53">
        <v>50000</v>
      </c>
      <c r="D124" s="53">
        <v>50000</v>
      </c>
      <c r="E124" s="53"/>
      <c r="F124" s="73">
        <f t="shared" si="5"/>
        <v>100000</v>
      </c>
    </row>
    <row r="125" spans="1:6" ht="12.75" customHeight="1" thickBot="1" x14ac:dyDescent="0.25">
      <c r="A125" s="51">
        <v>426711</v>
      </c>
      <c r="B125" s="52" t="s">
        <v>85</v>
      </c>
      <c r="C125" s="53">
        <v>500000</v>
      </c>
      <c r="D125" s="53">
        <v>996424</v>
      </c>
      <c r="E125" s="53"/>
      <c r="F125" s="73">
        <f t="shared" si="5"/>
        <v>1496424</v>
      </c>
    </row>
    <row r="126" spans="1:6" ht="12.75" customHeight="1" thickBot="1" x14ac:dyDescent="0.25">
      <c r="A126" s="51">
        <v>426751</v>
      </c>
      <c r="B126" s="52" t="s">
        <v>86</v>
      </c>
      <c r="C126" s="53">
        <v>4505068</v>
      </c>
      <c r="D126" s="53">
        <v>3976430</v>
      </c>
      <c r="E126" s="53"/>
      <c r="F126" s="73">
        <f t="shared" si="5"/>
        <v>8481498</v>
      </c>
    </row>
    <row r="127" spans="1:6" ht="12.75" customHeight="1" thickBot="1" x14ac:dyDescent="0.25">
      <c r="A127" s="51">
        <v>42679101</v>
      </c>
      <c r="B127" s="52" t="s">
        <v>87</v>
      </c>
      <c r="C127" s="53">
        <v>1840339</v>
      </c>
      <c r="D127" s="53">
        <v>1000000</v>
      </c>
      <c r="E127" s="53"/>
      <c r="F127" s="73">
        <f t="shared" si="5"/>
        <v>2840339</v>
      </c>
    </row>
    <row r="128" spans="1:6" ht="12.75" customHeight="1" thickBot="1" x14ac:dyDescent="0.25">
      <c r="A128" s="51">
        <v>42679102</v>
      </c>
      <c r="B128" s="52" t="s">
        <v>88</v>
      </c>
      <c r="C128" s="53">
        <v>1000000</v>
      </c>
      <c r="D128" s="53">
        <v>1100622</v>
      </c>
      <c r="E128" s="53"/>
      <c r="F128" s="73">
        <f t="shared" si="5"/>
        <v>2100622</v>
      </c>
    </row>
    <row r="129" spans="1:12" ht="12.75" customHeight="1" thickBot="1" x14ac:dyDescent="0.25">
      <c r="A129" s="51">
        <v>426811</v>
      </c>
      <c r="B129" s="52" t="s">
        <v>89</v>
      </c>
      <c r="C129" s="53">
        <v>2000000</v>
      </c>
      <c r="D129" s="53">
        <v>8168450</v>
      </c>
      <c r="E129" s="53"/>
      <c r="F129" s="73">
        <f t="shared" si="5"/>
        <v>10168450</v>
      </c>
    </row>
    <row r="130" spans="1:12" ht="12.75" customHeight="1" thickBot="1" x14ac:dyDescent="0.25">
      <c r="A130" s="51">
        <v>426821</v>
      </c>
      <c r="B130" s="52" t="s">
        <v>165</v>
      </c>
      <c r="C130" s="53">
        <v>5000000</v>
      </c>
      <c r="D130" s="53">
        <v>7500000</v>
      </c>
      <c r="E130" s="53"/>
      <c r="F130" s="73">
        <f t="shared" si="5"/>
        <v>12500000</v>
      </c>
    </row>
    <row r="131" spans="1:12" ht="12.75" customHeight="1" thickBot="1" x14ac:dyDescent="0.25">
      <c r="A131" s="51">
        <v>426822</v>
      </c>
      <c r="B131" s="52" t="s">
        <v>163</v>
      </c>
      <c r="C131" s="53">
        <v>50000</v>
      </c>
      <c r="D131" s="53">
        <v>150000</v>
      </c>
      <c r="E131" s="53"/>
      <c r="F131" s="73">
        <f t="shared" si="5"/>
        <v>200000</v>
      </c>
    </row>
    <row r="132" spans="1:12" ht="12.75" customHeight="1" thickBot="1" x14ac:dyDescent="0.25">
      <c r="A132" s="51">
        <v>426823</v>
      </c>
      <c r="B132" s="52" t="s">
        <v>90</v>
      </c>
      <c r="C132" s="53">
        <v>6000000</v>
      </c>
      <c r="D132" s="53">
        <v>14000000</v>
      </c>
      <c r="E132" s="53"/>
      <c r="F132" s="73">
        <f t="shared" si="5"/>
        <v>20000000</v>
      </c>
    </row>
    <row r="133" spans="1:12" ht="12.75" customHeight="1" thickBot="1" x14ac:dyDescent="0.25">
      <c r="A133" s="51">
        <v>426911</v>
      </c>
      <c r="B133" s="52" t="s">
        <v>91</v>
      </c>
      <c r="C133" s="53">
        <v>72610</v>
      </c>
      <c r="D133" s="53">
        <v>200000</v>
      </c>
      <c r="E133" s="53"/>
      <c r="F133" s="73">
        <f t="shared" si="5"/>
        <v>272610</v>
      </c>
    </row>
    <row r="134" spans="1:12" ht="12.75" customHeight="1" thickBot="1" x14ac:dyDescent="0.25">
      <c r="A134" s="51">
        <v>42691301</v>
      </c>
      <c r="B134" s="52" t="s">
        <v>92</v>
      </c>
      <c r="C134" s="53">
        <v>1576746</v>
      </c>
      <c r="D134" s="53">
        <v>4325326</v>
      </c>
      <c r="E134" s="53"/>
      <c r="F134" s="73">
        <f t="shared" si="5"/>
        <v>5902072</v>
      </c>
    </row>
    <row r="135" spans="1:12" ht="12.75" customHeight="1" thickBot="1" x14ac:dyDescent="0.25">
      <c r="A135" s="51">
        <v>42691302</v>
      </c>
      <c r="B135" s="52" t="s">
        <v>93</v>
      </c>
      <c r="C135" s="53">
        <v>205866</v>
      </c>
      <c r="D135" s="53">
        <v>600000</v>
      </c>
      <c r="E135" s="53"/>
      <c r="F135" s="73">
        <f t="shared" si="5"/>
        <v>805866</v>
      </c>
    </row>
    <row r="136" spans="1:12" ht="12.75" customHeight="1" thickBot="1" x14ac:dyDescent="0.25">
      <c r="A136" s="51">
        <v>42691303</v>
      </c>
      <c r="B136" s="52" t="s">
        <v>94</v>
      </c>
      <c r="C136" s="53">
        <v>100000</v>
      </c>
      <c r="D136" s="53">
        <v>320000</v>
      </c>
      <c r="E136" s="53"/>
      <c r="F136" s="73">
        <f t="shared" si="5"/>
        <v>420000</v>
      </c>
    </row>
    <row r="137" spans="1:12" ht="12.75" customHeight="1" thickBot="1" x14ac:dyDescent="0.25">
      <c r="A137" s="51">
        <v>42691904</v>
      </c>
      <c r="B137" s="52" t="s">
        <v>95</v>
      </c>
      <c r="C137" s="53">
        <v>1000000</v>
      </c>
      <c r="D137" s="53">
        <v>3741968</v>
      </c>
      <c r="E137" s="53"/>
      <c r="F137" s="73">
        <f t="shared" si="5"/>
        <v>4741968</v>
      </c>
    </row>
    <row r="138" spans="1:12" s="99" customFormat="1" ht="10.8" thickBot="1" x14ac:dyDescent="0.25">
      <c r="A138" s="111">
        <v>426</v>
      </c>
      <c r="B138" s="112" t="s">
        <v>96</v>
      </c>
      <c r="C138" s="113">
        <f>SUM(C119:C137)</f>
        <v>25227000</v>
      </c>
      <c r="D138" s="113">
        <f>SUM(D119:D137)</f>
        <v>53119072</v>
      </c>
      <c r="E138" s="113">
        <f>SUM(E119:E137)</f>
        <v>0</v>
      </c>
      <c r="F138" s="113">
        <f>SUM(F119:F137)</f>
        <v>78346072</v>
      </c>
    </row>
    <row r="139" spans="1:12" s="99" customFormat="1" ht="22.2" thickBot="1" x14ac:dyDescent="0.25">
      <c r="A139" s="61">
        <v>42</v>
      </c>
      <c r="B139" s="62" t="s">
        <v>97</v>
      </c>
      <c r="C139" s="56">
        <f>SUM(C72+C82++C105+C108+C118+C138)</f>
        <v>49818000</v>
      </c>
      <c r="D139" s="56">
        <f>SUM(D72+D82++D105+D108+D118+D138)</f>
        <v>121741321</v>
      </c>
      <c r="E139" s="56">
        <f>SUM(E72+E82++E105+E108+E118+E138)</f>
        <v>0</v>
      </c>
      <c r="F139" s="56">
        <f>SUM(F72+F82++F105+F108+F118+F138)</f>
        <v>171559321</v>
      </c>
      <c r="G139" s="12"/>
      <c r="H139" s="12"/>
      <c r="I139" s="12"/>
      <c r="J139" s="12"/>
      <c r="K139" s="12"/>
      <c r="L139" s="12"/>
    </row>
    <row r="140" spans="1:12" s="99" customFormat="1" ht="10.8" thickBot="1" x14ac:dyDescent="0.25">
      <c r="A140" s="51">
        <v>431211</v>
      </c>
      <c r="B140" s="52" t="s">
        <v>98</v>
      </c>
      <c r="C140" s="53"/>
      <c r="D140" s="53">
        <v>2000000</v>
      </c>
      <c r="E140" s="53"/>
      <c r="F140" s="73">
        <f>SUM(C140:E140)</f>
        <v>2000000</v>
      </c>
      <c r="G140" s="12"/>
      <c r="H140" s="12"/>
      <c r="I140" s="12"/>
      <c r="J140" s="12"/>
      <c r="K140" s="12"/>
      <c r="L140" s="12"/>
    </row>
    <row r="141" spans="1:12" s="99" customFormat="1" ht="10.8" thickBot="1" x14ac:dyDescent="0.25">
      <c r="A141" s="54">
        <v>43</v>
      </c>
      <c r="B141" s="55" t="s">
        <v>99</v>
      </c>
      <c r="C141" s="56">
        <f>SUM(C140)</f>
        <v>0</v>
      </c>
      <c r="D141" s="56">
        <v>2000000</v>
      </c>
      <c r="E141" s="56">
        <f>SUM(E140)</f>
        <v>0</v>
      </c>
      <c r="F141" s="56">
        <f>SUM(F140)</f>
        <v>2000000</v>
      </c>
      <c r="G141" s="12"/>
      <c r="H141" s="12"/>
      <c r="I141" s="12"/>
      <c r="J141" s="12"/>
      <c r="K141" s="12"/>
      <c r="L141" s="12"/>
    </row>
    <row r="142" spans="1:12" s="99" customFormat="1" ht="10.8" thickBot="1" x14ac:dyDescent="0.25">
      <c r="A142" s="51">
        <v>441511</v>
      </c>
      <c r="B142" s="52" t="s">
        <v>100</v>
      </c>
      <c r="C142" s="53"/>
      <c r="D142" s="53">
        <v>350000</v>
      </c>
      <c r="E142" s="53"/>
      <c r="F142" s="73">
        <f>SUM(C142:E142)</f>
        <v>350000</v>
      </c>
      <c r="G142" s="12"/>
      <c r="H142" s="12"/>
      <c r="I142" s="12"/>
      <c r="J142" s="12"/>
      <c r="K142" s="12"/>
      <c r="L142" s="12"/>
    </row>
    <row r="143" spans="1:12" s="99" customFormat="1" ht="11.4" thickBot="1" x14ac:dyDescent="0.25">
      <c r="A143" s="54">
        <v>44</v>
      </c>
      <c r="B143" s="62" t="s">
        <v>101</v>
      </c>
      <c r="C143" s="56">
        <f>SUM(C142)</f>
        <v>0</v>
      </c>
      <c r="D143" s="56">
        <v>350000</v>
      </c>
      <c r="E143" s="56">
        <f>SUM(E142)</f>
        <v>0</v>
      </c>
      <c r="F143" s="56">
        <f>SUM(F142)</f>
        <v>350000</v>
      </c>
      <c r="G143" s="12"/>
      <c r="H143" s="12"/>
      <c r="I143" s="12"/>
      <c r="J143" s="12"/>
      <c r="K143" s="12"/>
      <c r="L143" s="12"/>
    </row>
    <row r="144" spans="1:12" s="99" customFormat="1" ht="10.8" thickBot="1" x14ac:dyDescent="0.25">
      <c r="A144" s="51">
        <v>482131</v>
      </c>
      <c r="B144" s="52" t="s">
        <v>102</v>
      </c>
      <c r="C144" s="53"/>
      <c r="D144" s="53">
        <v>120000</v>
      </c>
      <c r="E144" s="53"/>
      <c r="F144" s="73">
        <f>SUM(C144:E144)</f>
        <v>120000</v>
      </c>
      <c r="G144" s="12"/>
      <c r="H144" s="12"/>
      <c r="I144" s="12"/>
      <c r="J144" s="12"/>
      <c r="K144" s="12"/>
      <c r="L144" s="12"/>
    </row>
    <row r="145" spans="1:12" s="99" customFormat="1" ht="10.8" thickBot="1" x14ac:dyDescent="0.25">
      <c r="A145" s="51">
        <v>482191</v>
      </c>
      <c r="B145" s="52" t="s">
        <v>103</v>
      </c>
      <c r="C145" s="53"/>
      <c r="D145" s="53">
        <v>2500000</v>
      </c>
      <c r="E145" s="53"/>
      <c r="F145" s="73">
        <f>SUM(C145:E145)</f>
        <v>2500000</v>
      </c>
      <c r="G145" s="12"/>
      <c r="H145" s="12"/>
      <c r="I145" s="12"/>
      <c r="J145" s="12"/>
      <c r="K145" s="12"/>
      <c r="L145" s="12"/>
    </row>
    <row r="146" spans="1:12" s="99" customFormat="1" ht="10.8" thickBot="1" x14ac:dyDescent="0.25">
      <c r="A146" s="51">
        <v>482200</v>
      </c>
      <c r="B146" s="52" t="s">
        <v>104</v>
      </c>
      <c r="C146" s="53"/>
      <c r="D146" s="53">
        <v>1600000</v>
      </c>
      <c r="E146" s="53"/>
      <c r="F146" s="73">
        <f>SUM(C146:E146)</f>
        <v>1600000</v>
      </c>
      <c r="G146" s="12"/>
      <c r="H146" s="12"/>
      <c r="I146" s="12"/>
      <c r="J146" s="12"/>
      <c r="K146" s="12"/>
      <c r="L146" s="12"/>
    </row>
    <row r="147" spans="1:12" s="99" customFormat="1" ht="10.8" thickBot="1" x14ac:dyDescent="0.25">
      <c r="A147" s="111">
        <v>482</v>
      </c>
      <c r="B147" s="112" t="s">
        <v>105</v>
      </c>
      <c r="C147" s="113">
        <f>SUM(C144:C146)</f>
        <v>0</v>
      </c>
      <c r="D147" s="113">
        <f>SUM(D144:D146)</f>
        <v>4220000</v>
      </c>
      <c r="E147" s="113">
        <f>SUM(E144:E146)</f>
        <v>0</v>
      </c>
      <c r="F147" s="113">
        <f>SUM(F144:F146)</f>
        <v>4220000</v>
      </c>
    </row>
    <row r="148" spans="1:12" s="99" customFormat="1" ht="10.8" thickBot="1" x14ac:dyDescent="0.25">
      <c r="A148" s="111">
        <v>483</v>
      </c>
      <c r="B148" s="112" t="s">
        <v>106</v>
      </c>
      <c r="C148" s="113"/>
      <c r="D148" s="113">
        <v>700000</v>
      </c>
      <c r="E148" s="113"/>
      <c r="F148" s="113">
        <f>SUM(C148:D148)</f>
        <v>700000</v>
      </c>
    </row>
    <row r="149" spans="1:12" s="99" customFormat="1" ht="11.4" thickBot="1" x14ac:dyDescent="0.25">
      <c r="A149" s="61">
        <v>48</v>
      </c>
      <c r="B149" s="62" t="s">
        <v>107</v>
      </c>
      <c r="C149" s="56">
        <f>SUM(C147:C148)</f>
        <v>0</v>
      </c>
      <c r="D149" s="56">
        <f>SUM(D147:D148)</f>
        <v>4920000</v>
      </c>
      <c r="E149" s="56">
        <f>SUM(E147:E148)</f>
        <v>0</v>
      </c>
      <c r="F149" s="56">
        <f>SUM(F147:F148)</f>
        <v>4920000</v>
      </c>
      <c r="G149" s="12"/>
      <c r="H149" s="12"/>
      <c r="I149" s="12"/>
      <c r="J149" s="12"/>
      <c r="K149" s="12"/>
      <c r="L149" s="12"/>
    </row>
    <row r="150" spans="1:12" s="99" customFormat="1" ht="21" thickBot="1" x14ac:dyDescent="0.25">
      <c r="A150" s="54">
        <v>4</v>
      </c>
      <c r="B150" s="55" t="s">
        <v>108</v>
      </c>
      <c r="C150" s="56">
        <f>SUM(C52+C139+C141+C143+C149)</f>
        <v>279318000</v>
      </c>
      <c r="D150" s="56">
        <f>SUM(D52+D139+D141+D143+D149)</f>
        <v>141176321</v>
      </c>
      <c r="E150" s="56">
        <f>SUM(E52+E139+E141+E143+E149)</f>
        <v>300000</v>
      </c>
      <c r="F150" s="56">
        <f>SUM(F52+F139+F141+F143+F149)</f>
        <v>420794321</v>
      </c>
      <c r="G150" s="12"/>
      <c r="H150" s="12"/>
      <c r="I150" s="12"/>
      <c r="J150" s="12"/>
      <c r="K150" s="12"/>
      <c r="L150" s="12"/>
    </row>
    <row r="151" spans="1:12" s="99" customFormat="1" ht="10.8" thickBot="1" x14ac:dyDescent="0.25">
      <c r="A151" s="54">
        <v>5</v>
      </c>
      <c r="B151" s="63" t="s">
        <v>132</v>
      </c>
      <c r="C151" s="56">
        <f>SUM(C152:C171)</f>
        <v>0</v>
      </c>
      <c r="D151" s="56">
        <f>SUM(D152:D171)</f>
        <v>78691728</v>
      </c>
      <c r="E151" s="56">
        <f>SUM(E152:E171)</f>
        <v>0</v>
      </c>
      <c r="F151" s="56">
        <f>SUM(F152:F171)</f>
        <v>78691728</v>
      </c>
      <c r="G151" s="12"/>
      <c r="H151" s="12"/>
      <c r="I151" s="12"/>
      <c r="J151" s="12"/>
      <c r="K151" s="12"/>
      <c r="L151" s="12"/>
    </row>
    <row r="152" spans="1:12" s="99" customFormat="1" ht="31.2" thickBot="1" x14ac:dyDescent="0.25">
      <c r="A152" s="51" t="s">
        <v>144</v>
      </c>
      <c r="B152" s="52" t="s">
        <v>141</v>
      </c>
      <c r="C152" s="57"/>
      <c r="D152" s="53">
        <v>6000000</v>
      </c>
      <c r="E152" s="53"/>
      <c r="F152" s="73">
        <f t="shared" ref="F152:F162" si="6">SUM(C152:E152)</f>
        <v>6000000</v>
      </c>
      <c r="G152" s="12"/>
      <c r="H152" s="12"/>
      <c r="I152" s="12"/>
      <c r="J152" s="12"/>
      <c r="K152" s="12"/>
      <c r="L152" s="12"/>
    </row>
    <row r="153" spans="1:12" s="99" customFormat="1" ht="21" thickBot="1" x14ac:dyDescent="0.25">
      <c r="A153" s="51" t="s">
        <v>187</v>
      </c>
      <c r="B153" s="52" t="s">
        <v>188</v>
      </c>
      <c r="C153" s="57"/>
      <c r="D153" s="53">
        <v>2400000</v>
      </c>
      <c r="E153" s="53"/>
      <c r="F153" s="73">
        <f t="shared" si="6"/>
        <v>2400000</v>
      </c>
      <c r="G153" s="12"/>
      <c r="H153" s="12"/>
      <c r="I153" s="12"/>
      <c r="J153" s="12"/>
      <c r="K153" s="12"/>
      <c r="L153" s="12"/>
    </row>
    <row r="154" spans="1:12" s="99" customFormat="1" ht="31.2" thickBot="1" x14ac:dyDescent="0.25">
      <c r="A154" s="51" t="s">
        <v>146</v>
      </c>
      <c r="B154" s="52" t="s">
        <v>142</v>
      </c>
      <c r="C154" s="57"/>
      <c r="D154" s="53">
        <v>7200000</v>
      </c>
      <c r="E154" s="53"/>
      <c r="F154" s="73">
        <f t="shared" si="6"/>
        <v>7200000</v>
      </c>
      <c r="G154" s="12"/>
      <c r="H154" s="12"/>
      <c r="I154" s="12"/>
      <c r="J154" s="12"/>
      <c r="K154" s="12"/>
      <c r="L154" s="12"/>
    </row>
    <row r="155" spans="1:12" s="99" customFormat="1" ht="31.2" thickBot="1" x14ac:dyDescent="0.25">
      <c r="A155" s="51" t="s">
        <v>145</v>
      </c>
      <c r="B155" s="52" t="s">
        <v>201</v>
      </c>
      <c r="C155" s="57"/>
      <c r="D155" s="53">
        <v>1700000</v>
      </c>
      <c r="E155" s="53"/>
      <c r="F155" s="73">
        <f t="shared" si="6"/>
        <v>1700000</v>
      </c>
      <c r="G155" s="12"/>
      <c r="H155" s="12"/>
      <c r="I155" s="12"/>
      <c r="J155" s="12"/>
      <c r="K155" s="12"/>
      <c r="L155" s="12"/>
    </row>
    <row r="156" spans="1:12" s="99" customFormat="1" ht="21" thickBot="1" x14ac:dyDescent="0.25">
      <c r="A156" s="51" t="s">
        <v>147</v>
      </c>
      <c r="B156" s="52" t="s">
        <v>143</v>
      </c>
      <c r="C156" s="57"/>
      <c r="D156" s="53">
        <v>1200000</v>
      </c>
      <c r="E156" s="53"/>
      <c r="F156" s="73">
        <f t="shared" si="6"/>
        <v>1200000</v>
      </c>
      <c r="G156" s="12"/>
      <c r="H156" s="12"/>
      <c r="I156" s="12"/>
      <c r="J156" s="12"/>
      <c r="K156" s="12"/>
      <c r="L156" s="12"/>
    </row>
    <row r="157" spans="1:12" s="99" customFormat="1" ht="21" thickBot="1" x14ac:dyDescent="0.25">
      <c r="A157" s="51" t="s">
        <v>184</v>
      </c>
      <c r="B157" s="52" t="s">
        <v>185</v>
      </c>
      <c r="C157" s="57"/>
      <c r="D157" s="53">
        <v>3600000</v>
      </c>
      <c r="E157" s="53"/>
      <c r="F157" s="73">
        <f t="shared" si="6"/>
        <v>3600000</v>
      </c>
      <c r="G157" s="12"/>
      <c r="H157" s="12"/>
      <c r="I157" s="12"/>
      <c r="J157" s="12"/>
      <c r="K157" s="12"/>
      <c r="L157" s="12"/>
    </row>
    <row r="158" spans="1:12" s="99" customFormat="1" ht="31.2" thickBot="1" x14ac:dyDescent="0.25">
      <c r="A158" s="51" t="s">
        <v>148</v>
      </c>
      <c r="B158" s="52" t="s">
        <v>159</v>
      </c>
      <c r="C158" s="57"/>
      <c r="D158" s="53">
        <v>6000000</v>
      </c>
      <c r="E158" s="53"/>
      <c r="F158" s="73">
        <f t="shared" si="6"/>
        <v>6000000</v>
      </c>
      <c r="G158" s="12"/>
      <c r="H158" s="12"/>
      <c r="I158" s="12"/>
      <c r="J158" s="12"/>
      <c r="K158" s="12"/>
      <c r="L158" s="12"/>
    </row>
    <row r="159" spans="1:12" s="99" customFormat="1" ht="21" thickBot="1" x14ac:dyDescent="0.25">
      <c r="A159" s="51" t="s">
        <v>148</v>
      </c>
      <c r="B159" s="52" t="s">
        <v>199</v>
      </c>
      <c r="C159" s="57"/>
      <c r="D159" s="53">
        <v>1800000</v>
      </c>
      <c r="E159" s="53"/>
      <c r="F159" s="73">
        <f t="shared" si="6"/>
        <v>1800000</v>
      </c>
      <c r="G159" s="12"/>
      <c r="H159" s="12"/>
      <c r="I159" s="12"/>
      <c r="J159" s="12"/>
      <c r="K159" s="12"/>
      <c r="L159" s="12"/>
    </row>
    <row r="160" spans="1:12" s="99" customFormat="1" ht="21" thickBot="1" x14ac:dyDescent="0.25">
      <c r="A160" s="51" t="s">
        <v>191</v>
      </c>
      <c r="B160" s="52" t="s">
        <v>192</v>
      </c>
      <c r="C160" s="57"/>
      <c r="D160" s="53">
        <v>3600000</v>
      </c>
      <c r="E160" s="53"/>
      <c r="F160" s="73">
        <f t="shared" si="6"/>
        <v>3600000</v>
      </c>
      <c r="G160" s="12"/>
      <c r="H160" s="12"/>
      <c r="I160" s="12"/>
      <c r="J160" s="12"/>
      <c r="K160" s="12"/>
      <c r="L160" s="12"/>
    </row>
    <row r="161" spans="1:12" s="99" customFormat="1" ht="21" thickBot="1" x14ac:dyDescent="0.25">
      <c r="A161" s="51" t="s">
        <v>193</v>
      </c>
      <c r="B161" s="52" t="s">
        <v>194</v>
      </c>
      <c r="C161" s="57"/>
      <c r="D161" s="53">
        <v>3600000</v>
      </c>
      <c r="E161" s="53"/>
      <c r="F161" s="73">
        <f t="shared" si="6"/>
        <v>3600000</v>
      </c>
      <c r="G161" s="12"/>
      <c r="H161" s="12"/>
      <c r="I161" s="12"/>
      <c r="J161" s="12"/>
      <c r="K161" s="12"/>
      <c r="L161" s="12"/>
    </row>
    <row r="162" spans="1:12" s="99" customFormat="1" ht="21" thickBot="1" x14ac:dyDescent="0.25">
      <c r="A162" s="51" t="s">
        <v>189</v>
      </c>
      <c r="B162" s="52" t="s">
        <v>190</v>
      </c>
      <c r="C162" s="57"/>
      <c r="D162" s="53">
        <v>4800000</v>
      </c>
      <c r="E162" s="53"/>
      <c r="F162" s="73">
        <f t="shared" si="6"/>
        <v>4800000</v>
      </c>
      <c r="G162" s="12"/>
      <c r="H162" s="12"/>
      <c r="I162" s="12"/>
      <c r="J162" s="12"/>
      <c r="K162" s="12"/>
      <c r="L162" s="12"/>
    </row>
    <row r="163" spans="1:12" s="99" customFormat="1" ht="10.8" thickBot="1" x14ac:dyDescent="0.25">
      <c r="A163" s="51">
        <v>511431</v>
      </c>
      <c r="B163" s="52" t="s">
        <v>181</v>
      </c>
      <c r="C163" s="57"/>
      <c r="D163" s="53">
        <v>5998000</v>
      </c>
      <c r="E163" s="53"/>
      <c r="F163" s="73">
        <f>SUM(C163:E163)</f>
        <v>5998000</v>
      </c>
      <c r="G163" s="12"/>
      <c r="H163" s="12"/>
      <c r="I163" s="12"/>
      <c r="J163" s="12"/>
      <c r="K163" s="12"/>
      <c r="L163" s="12"/>
    </row>
    <row r="164" spans="1:12" s="99" customFormat="1" ht="10.8" thickBot="1" x14ac:dyDescent="0.25">
      <c r="A164" s="51">
        <v>512111</v>
      </c>
      <c r="B164" s="52" t="s">
        <v>200</v>
      </c>
      <c r="C164" s="57"/>
      <c r="D164" s="53">
        <v>2040000</v>
      </c>
      <c r="E164" s="53"/>
      <c r="F164" s="73">
        <f>SUM(C164:E164)</f>
        <v>2040000</v>
      </c>
      <c r="G164" s="12"/>
      <c r="H164" s="12"/>
      <c r="I164" s="12"/>
      <c r="J164" s="12"/>
      <c r="K164" s="12"/>
      <c r="L164" s="12"/>
    </row>
    <row r="165" spans="1:12" s="99" customFormat="1" ht="10.8" thickBot="1" x14ac:dyDescent="0.25">
      <c r="A165" s="51">
        <v>512211</v>
      </c>
      <c r="B165" s="52" t="s">
        <v>109</v>
      </c>
      <c r="C165" s="53"/>
      <c r="D165" s="53">
        <v>599999</v>
      </c>
      <c r="E165" s="53"/>
      <c r="F165" s="73">
        <f t="shared" ref="F165:F171" si="7">SUM(C165:E165)</f>
        <v>599999</v>
      </c>
      <c r="G165" s="12"/>
      <c r="H165" s="12"/>
      <c r="I165" s="12"/>
      <c r="J165" s="12"/>
      <c r="K165" s="12"/>
      <c r="L165" s="12"/>
    </row>
    <row r="166" spans="1:12" s="99" customFormat="1" ht="10.8" thickBot="1" x14ac:dyDescent="0.25">
      <c r="A166" s="51" t="s">
        <v>158</v>
      </c>
      <c r="B166" s="52" t="s">
        <v>157</v>
      </c>
      <c r="C166" s="53"/>
      <c r="D166" s="53">
        <v>4434312</v>
      </c>
      <c r="E166" s="53"/>
      <c r="F166" s="73">
        <f t="shared" si="7"/>
        <v>4434312</v>
      </c>
      <c r="G166" s="12"/>
      <c r="H166" s="12"/>
      <c r="I166" s="12"/>
      <c r="J166" s="12"/>
      <c r="K166" s="12"/>
      <c r="L166" s="12"/>
    </row>
    <row r="167" spans="1:12" s="99" customFormat="1" ht="10.8" thickBot="1" x14ac:dyDescent="0.25">
      <c r="A167" s="51">
        <v>512221</v>
      </c>
      <c r="B167" s="52" t="s">
        <v>110</v>
      </c>
      <c r="C167" s="53"/>
      <c r="D167" s="53">
        <v>599999</v>
      </c>
      <c r="E167" s="53"/>
      <c r="F167" s="73">
        <f t="shared" si="7"/>
        <v>599999</v>
      </c>
      <c r="G167" s="12"/>
      <c r="H167" s="12"/>
      <c r="I167" s="12"/>
      <c r="J167" s="12"/>
      <c r="K167" s="12"/>
      <c r="L167" s="12"/>
    </row>
    <row r="168" spans="1:12" s="99" customFormat="1" ht="10.8" thickBot="1" x14ac:dyDescent="0.25">
      <c r="A168" s="51">
        <v>512251</v>
      </c>
      <c r="B168" s="52" t="s">
        <v>111</v>
      </c>
      <c r="C168" s="53"/>
      <c r="D168" s="53">
        <v>2401205</v>
      </c>
      <c r="E168" s="53"/>
      <c r="F168" s="73">
        <f t="shared" si="7"/>
        <v>2401205</v>
      </c>
      <c r="G168" s="12"/>
      <c r="H168" s="74"/>
      <c r="I168" s="12"/>
      <c r="J168" s="12"/>
      <c r="K168" s="12"/>
      <c r="L168" s="12"/>
    </row>
    <row r="169" spans="1:12" s="99" customFormat="1" ht="10.8" thickBot="1" x14ac:dyDescent="0.25">
      <c r="A169" s="51">
        <v>512511</v>
      </c>
      <c r="B169" s="52" t="s">
        <v>112</v>
      </c>
      <c r="C169" s="53"/>
      <c r="D169" s="53">
        <v>18502903</v>
      </c>
      <c r="E169" s="53"/>
      <c r="F169" s="73">
        <f t="shared" si="7"/>
        <v>18502903</v>
      </c>
      <c r="G169" s="12"/>
      <c r="H169" s="12"/>
      <c r="I169" s="12"/>
      <c r="J169" s="12"/>
      <c r="K169" s="12"/>
      <c r="L169" s="12"/>
    </row>
    <row r="170" spans="1:12" s="99" customFormat="1" ht="10.8" thickBot="1" x14ac:dyDescent="0.25">
      <c r="A170" s="51">
        <v>512241</v>
      </c>
      <c r="B170" s="52" t="s">
        <v>113</v>
      </c>
      <c r="C170" s="53"/>
      <c r="D170" s="53">
        <v>599999</v>
      </c>
      <c r="E170" s="53"/>
      <c r="F170" s="73">
        <f t="shared" si="7"/>
        <v>599999</v>
      </c>
      <c r="G170" s="12"/>
      <c r="H170" s="12"/>
      <c r="I170" s="12"/>
      <c r="J170" s="12"/>
      <c r="K170" s="12"/>
      <c r="L170" s="12"/>
    </row>
    <row r="171" spans="1:12" s="99" customFormat="1" ht="10.8" thickBot="1" x14ac:dyDescent="0.25">
      <c r="A171" s="51">
        <v>523111</v>
      </c>
      <c r="B171" s="52" t="s">
        <v>114</v>
      </c>
      <c r="C171" s="53"/>
      <c r="D171" s="53">
        <v>1615311</v>
      </c>
      <c r="E171" s="53"/>
      <c r="F171" s="73">
        <f t="shared" si="7"/>
        <v>1615311</v>
      </c>
      <c r="G171" s="12"/>
      <c r="H171" s="12"/>
      <c r="I171" s="12"/>
      <c r="J171" s="12"/>
      <c r="K171" s="12"/>
      <c r="L171" s="12"/>
    </row>
    <row r="172" spans="1:12" s="114" customFormat="1" ht="12.6" thickBot="1" x14ac:dyDescent="0.3">
      <c r="A172" s="4"/>
      <c r="B172" s="7" t="s">
        <v>115</v>
      </c>
      <c r="C172" s="8">
        <f>SUM(C150:C151)</f>
        <v>279318000</v>
      </c>
      <c r="D172" s="8">
        <f>SUM(D150:D151)</f>
        <v>219868049</v>
      </c>
      <c r="E172" s="8">
        <f>SUM(E150:E151)</f>
        <v>300000</v>
      </c>
      <c r="F172" s="3">
        <f>SUM(F150:F151)</f>
        <v>499486049</v>
      </c>
      <c r="G172" s="75"/>
      <c r="H172" s="75"/>
      <c r="I172" s="75"/>
      <c r="J172" s="75"/>
      <c r="K172" s="75"/>
      <c r="L172" s="75"/>
    </row>
    <row r="173" spans="1:12" s="114" customFormat="1" ht="12" x14ac:dyDescent="0.25">
      <c r="A173" s="65"/>
      <c r="B173" s="66"/>
      <c r="C173" s="9"/>
      <c r="D173" s="9"/>
      <c r="E173" s="9"/>
      <c r="F173" s="67"/>
      <c r="G173" s="75"/>
      <c r="H173" s="75"/>
      <c r="I173" s="75"/>
      <c r="J173" s="75"/>
      <c r="K173" s="75"/>
      <c r="L173" s="75"/>
    </row>
    <row r="174" spans="1:12" s="114" customFormat="1" ht="12" x14ac:dyDescent="0.25">
      <c r="A174" s="65"/>
      <c r="B174" s="66"/>
      <c r="C174" s="9"/>
      <c r="D174" s="9"/>
      <c r="E174" s="9"/>
      <c r="F174" s="67"/>
      <c r="G174" s="75"/>
      <c r="H174" s="75"/>
      <c r="I174" s="75"/>
      <c r="J174" s="75"/>
      <c r="K174" s="75"/>
      <c r="L174" s="75"/>
    </row>
    <row r="175" spans="1:12" s="114" customFormat="1" ht="12" customHeight="1" x14ac:dyDescent="0.25">
      <c r="A175" s="12"/>
      <c r="B175" s="64" t="s">
        <v>128</v>
      </c>
      <c r="C175" s="20"/>
      <c r="D175" s="20"/>
      <c r="E175" s="20" t="s">
        <v>161</v>
      </c>
      <c r="F175" s="20"/>
      <c r="G175" s="12"/>
      <c r="H175" s="12"/>
      <c r="I175" s="75"/>
      <c r="J175" s="75"/>
      <c r="K175" s="75"/>
      <c r="L175" s="75"/>
    </row>
    <row r="176" spans="1:12" s="114" customFormat="1" ht="12" x14ac:dyDescent="0.25">
      <c r="A176" s="12"/>
      <c r="B176" s="64" t="s">
        <v>129</v>
      </c>
      <c r="C176" s="20"/>
      <c r="D176" s="20"/>
      <c r="E176" s="64" t="s">
        <v>118</v>
      </c>
      <c r="F176" s="20"/>
      <c r="G176" s="12"/>
      <c r="H176" s="12"/>
      <c r="I176" s="75"/>
      <c r="J176" s="75"/>
      <c r="K176" s="75"/>
      <c r="L176" s="75"/>
    </row>
    <row r="177" spans="1:12" s="114" customFormat="1" ht="12" x14ac:dyDescent="0.25">
      <c r="A177" s="12"/>
      <c r="B177" s="64" t="s">
        <v>130</v>
      </c>
      <c r="C177" s="20"/>
      <c r="D177" s="20"/>
      <c r="E177" s="64" t="s">
        <v>119</v>
      </c>
      <c r="F177" s="20"/>
      <c r="G177" s="12"/>
      <c r="H177" s="12"/>
      <c r="I177" s="75"/>
      <c r="J177" s="75"/>
      <c r="K177" s="75"/>
      <c r="L177" s="75"/>
    </row>
    <row r="178" spans="1:12" s="114" customFormat="1" ht="12" x14ac:dyDescent="0.25">
      <c r="A178" s="12"/>
      <c r="B178" s="12" t="s">
        <v>162</v>
      </c>
      <c r="C178" s="12"/>
      <c r="D178" s="12"/>
      <c r="E178" s="12"/>
      <c r="F178" s="12"/>
      <c r="G178" s="12"/>
      <c r="H178" s="12"/>
      <c r="I178" s="75"/>
      <c r="J178" s="75"/>
      <c r="K178" s="75"/>
      <c r="L178" s="75"/>
    </row>
    <row r="179" spans="1:12" s="114" customFormat="1" ht="12" x14ac:dyDescent="0.25">
      <c r="A179" s="12"/>
      <c r="B179" s="12"/>
      <c r="C179" s="12"/>
      <c r="D179" s="12"/>
      <c r="E179" s="12"/>
      <c r="F179" s="12"/>
      <c r="G179" s="20"/>
      <c r="H179" s="12"/>
      <c r="I179" s="75"/>
      <c r="J179" s="75"/>
      <c r="K179" s="75"/>
      <c r="L179" s="75"/>
    </row>
    <row r="180" spans="1:12" s="114" customFormat="1" ht="12" x14ac:dyDescent="0.25">
      <c r="A180" s="12"/>
      <c r="B180" s="12"/>
      <c r="C180" s="12"/>
      <c r="D180" s="12"/>
      <c r="E180" s="12"/>
      <c r="F180" s="12"/>
      <c r="G180" s="20"/>
      <c r="H180" s="12"/>
      <c r="I180" s="75"/>
      <c r="J180" s="75"/>
      <c r="K180" s="75"/>
      <c r="L180" s="75"/>
    </row>
    <row r="181" spans="1:12" s="114" customFormat="1" ht="12" x14ac:dyDescent="0.25">
      <c r="A181" s="12"/>
      <c r="B181" s="12"/>
      <c r="C181" s="12"/>
      <c r="D181" s="12"/>
      <c r="E181" s="12"/>
      <c r="F181" s="12"/>
      <c r="G181" s="20"/>
      <c r="H181" s="12"/>
      <c r="I181" s="75"/>
      <c r="J181" s="75"/>
      <c r="K181" s="75"/>
      <c r="L181" s="75"/>
    </row>
    <row r="182" spans="1:12" s="114" customFormat="1" ht="12" x14ac:dyDescent="0.25">
      <c r="A182" s="12"/>
      <c r="B182" s="12"/>
      <c r="C182" s="12"/>
      <c r="D182" s="12"/>
      <c r="E182" s="12"/>
      <c r="F182" s="12"/>
      <c r="G182" s="20"/>
      <c r="H182" s="12"/>
      <c r="I182" s="75"/>
      <c r="J182" s="75"/>
      <c r="K182" s="75"/>
      <c r="L182" s="75"/>
    </row>
    <row r="183" spans="1:12" s="114" customFormat="1" ht="12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75"/>
      <c r="J183" s="75"/>
      <c r="K183" s="75"/>
      <c r="L183" s="75"/>
    </row>
    <row r="184" spans="1:12" s="114" customFormat="1" ht="12" x14ac:dyDescent="0.25">
      <c r="A184" s="12"/>
      <c r="B184" s="12"/>
      <c r="C184" s="12"/>
      <c r="D184" s="12"/>
      <c r="E184" s="12"/>
      <c r="F184" s="12"/>
      <c r="G184" s="12"/>
      <c r="H184" s="12"/>
      <c r="I184" s="75"/>
      <c r="J184" s="75"/>
      <c r="K184" s="75"/>
      <c r="L184" s="75"/>
    </row>
    <row r="185" spans="1:12" s="114" customFormat="1" ht="12" x14ac:dyDescent="0.25">
      <c r="A185" s="12"/>
      <c r="B185" s="12"/>
      <c r="C185" s="12"/>
      <c r="D185" s="12"/>
      <c r="E185" s="12"/>
      <c r="F185" s="12"/>
      <c r="G185" s="12"/>
      <c r="H185" s="12"/>
      <c r="I185" s="75"/>
      <c r="J185" s="75"/>
      <c r="K185" s="75"/>
      <c r="L185" s="75"/>
    </row>
    <row r="186" spans="1:12" s="114" customFormat="1" ht="12" x14ac:dyDescent="0.25">
      <c r="A186" s="12"/>
      <c r="B186" s="12"/>
      <c r="C186" s="12"/>
      <c r="D186" s="12"/>
      <c r="E186" s="12"/>
      <c r="F186" s="12"/>
      <c r="G186" s="12"/>
      <c r="H186" s="12"/>
      <c r="I186" s="75"/>
      <c r="J186" s="75"/>
      <c r="K186" s="75"/>
      <c r="L186" s="75"/>
    </row>
    <row r="187" spans="1:12" s="114" customFormat="1" ht="12" x14ac:dyDescent="0.25">
      <c r="A187" s="12"/>
      <c r="B187" s="12"/>
      <c r="C187" s="12"/>
      <c r="D187" s="12"/>
      <c r="E187" s="12"/>
      <c r="F187" s="12"/>
      <c r="G187" s="12"/>
      <c r="H187" s="12"/>
      <c r="I187" s="75"/>
      <c r="J187" s="75"/>
      <c r="K187" s="75"/>
      <c r="L187" s="75"/>
    </row>
    <row r="188" spans="1:12" s="114" customFormat="1" ht="12" x14ac:dyDescent="0.25">
      <c r="A188" s="12"/>
      <c r="B188" s="12"/>
      <c r="C188" s="12"/>
      <c r="D188" s="12"/>
      <c r="E188" s="12"/>
      <c r="F188" s="12"/>
      <c r="G188" s="12"/>
      <c r="H188" s="12"/>
      <c r="I188" s="75"/>
      <c r="J188" s="75"/>
      <c r="K188" s="75"/>
      <c r="L188" s="75"/>
    </row>
    <row r="189" spans="1:12" s="114" customFormat="1" ht="12" x14ac:dyDescent="0.25">
      <c r="A189" s="12"/>
      <c r="B189" s="12"/>
      <c r="C189" s="12"/>
      <c r="D189" s="12"/>
      <c r="E189" s="12"/>
      <c r="F189" s="12"/>
      <c r="G189" s="12"/>
      <c r="H189" s="12"/>
      <c r="I189" s="75"/>
      <c r="J189" s="75"/>
      <c r="K189" s="75"/>
      <c r="L189" s="75"/>
    </row>
    <row r="190" spans="1:12" s="114" customFormat="1" ht="12" x14ac:dyDescent="0.25">
      <c r="A190" s="12"/>
      <c r="B190" s="12"/>
      <c r="C190" s="12"/>
      <c r="D190" s="12"/>
      <c r="E190" s="12"/>
      <c r="F190" s="12"/>
      <c r="G190" s="12"/>
      <c r="H190" s="12"/>
      <c r="I190" s="75"/>
      <c r="J190" s="75"/>
      <c r="K190" s="75"/>
      <c r="L190" s="75"/>
    </row>
    <row r="191" spans="1:12" s="114" customFormat="1" ht="12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75"/>
      <c r="K191" s="75"/>
      <c r="L191" s="75"/>
    </row>
    <row r="192" spans="1:12" s="114" customFormat="1" ht="12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75"/>
      <c r="K192" s="75"/>
      <c r="L192" s="75"/>
    </row>
    <row r="193" spans="1:12" s="114" customFormat="1" ht="12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75"/>
      <c r="K193" s="75"/>
      <c r="L193" s="75"/>
    </row>
    <row r="194" spans="1:12" s="114" customFormat="1" ht="12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75"/>
      <c r="K194" s="75"/>
      <c r="L194" s="75"/>
    </row>
    <row r="195" spans="1:12" s="99" customFormat="1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</row>
    <row r="196" spans="1:12" s="114" customFormat="1" ht="12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75"/>
      <c r="K196" s="75"/>
      <c r="L196" s="75"/>
    </row>
    <row r="197" spans="1:12" s="114" customFormat="1" ht="12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75"/>
      <c r="K197" s="75"/>
      <c r="L197" s="75"/>
    </row>
    <row r="198" spans="1:12" s="114" customFormat="1" ht="12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75"/>
      <c r="K198" s="75"/>
      <c r="L198" s="75"/>
    </row>
    <row r="199" spans="1:12" s="114" customFormat="1" ht="12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75"/>
      <c r="K199" s="75"/>
      <c r="L199" s="75"/>
    </row>
    <row r="200" spans="1:12" s="99" customFormat="1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</row>
    <row r="201" spans="1:12" s="99" customFormat="1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</row>
    <row r="202" spans="1:12" s="99" customFormat="1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</row>
    <row r="203" spans="1:12" s="99" customFormat="1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</row>
    <row r="204" spans="1:12" s="99" customFormat="1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</row>
    <row r="205" spans="1:12" s="99" customFormat="1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</row>
    <row r="206" spans="1:12" s="99" customFormat="1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</row>
    <row r="207" spans="1:12" s="99" customFormat="1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</row>
    <row r="208" spans="1:12" s="99" customFormat="1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</row>
    <row r="209" spans="1:12" s="99" customFormat="1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</row>
    <row r="210" spans="1:12" s="99" customFormat="1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</row>
    <row r="211" spans="1:12" s="99" customFormat="1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</row>
    <row r="212" spans="1:12" s="99" customFormat="1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</row>
    <row r="213" spans="1:12" s="99" customFormat="1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</row>
  </sheetData>
  <mergeCells count="5">
    <mergeCell ref="A2:D2"/>
    <mergeCell ref="A3:B3"/>
    <mergeCell ref="B11:F11"/>
    <mergeCell ref="A13:B13"/>
    <mergeCell ref="A5:B5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645"/>
  <sheetViews>
    <sheetView topLeftCell="A4" zoomScale="83" zoomScaleNormal="83" workbookViewId="0">
      <selection activeCell="A25" sqref="A25:XFD25"/>
    </sheetView>
  </sheetViews>
  <sheetFormatPr defaultRowHeight="14.4" x14ac:dyDescent="0.3"/>
  <cols>
    <col min="1" max="1" width="10.109375" style="149" customWidth="1"/>
    <col min="2" max="2" width="77.109375" style="144" customWidth="1"/>
    <col min="3" max="3" width="17" customWidth="1"/>
    <col min="4" max="4" width="12.6640625" customWidth="1"/>
    <col min="5" max="5" width="12" customWidth="1"/>
    <col min="6" max="6" width="12.88671875" customWidth="1"/>
    <col min="7" max="7" width="14.109375" customWidth="1"/>
    <col min="8" max="8" width="10.21875" customWidth="1"/>
    <col min="9" max="9" width="14.109375" customWidth="1"/>
    <col min="10" max="10" width="23.21875" style="550" customWidth="1"/>
    <col min="11" max="11" width="68.88671875" style="263" customWidth="1"/>
    <col min="12" max="12" width="13.109375" style="263" customWidth="1"/>
    <col min="13" max="13" width="10.33203125" style="263" bestFit="1" customWidth="1"/>
    <col min="14" max="14" width="11.88671875" style="263" customWidth="1"/>
    <col min="15" max="15" width="8.88671875" style="263"/>
    <col min="16" max="16" width="13.6640625" style="263" customWidth="1"/>
    <col min="17" max="17" width="8.88671875" style="263"/>
    <col min="18" max="18" width="14.44140625" style="263" customWidth="1"/>
    <col min="19" max="58" width="8.88671875" style="263"/>
    <col min="59" max="59" width="8.88671875" style="199"/>
  </cols>
  <sheetData>
    <row r="1" spans="1:18" ht="15.6" x14ac:dyDescent="0.3">
      <c r="A1" s="141"/>
      <c r="B1" s="142"/>
      <c r="C1" s="142"/>
      <c r="D1" s="142"/>
      <c r="E1" s="142"/>
    </row>
    <row r="2" spans="1:18" ht="15.6" x14ac:dyDescent="0.3">
      <c r="A2" s="143" t="s">
        <v>117</v>
      </c>
      <c r="C2" s="145"/>
      <c r="D2" s="145"/>
      <c r="E2" s="145"/>
    </row>
    <row r="3" spans="1:18" ht="15.6" x14ac:dyDescent="0.3">
      <c r="A3" s="143" t="s">
        <v>0</v>
      </c>
      <c r="C3" s="145"/>
    </row>
    <row r="4" spans="1:18" ht="15.6" x14ac:dyDescent="0.3">
      <c r="A4" s="143" t="s">
        <v>1</v>
      </c>
      <c r="B4" s="598" t="s">
        <v>381</v>
      </c>
      <c r="C4" s="147"/>
    </row>
    <row r="5" spans="1:18" ht="15.6" x14ac:dyDescent="0.3">
      <c r="B5" s="150" t="s">
        <v>196</v>
      </c>
      <c r="C5" s="147"/>
    </row>
    <row r="6" spans="1:18" ht="15.6" x14ac:dyDescent="0.3">
      <c r="A6" s="151"/>
      <c r="B6" s="150" t="s">
        <v>382</v>
      </c>
      <c r="C6" s="147"/>
    </row>
    <row r="7" spans="1:18" ht="15.6" x14ac:dyDescent="0.3">
      <c r="B7" s="151" t="s">
        <v>380</v>
      </c>
      <c r="C7" s="152"/>
      <c r="D7" s="152"/>
      <c r="E7" s="152"/>
    </row>
    <row r="8" spans="1:18" ht="15.6" x14ac:dyDescent="0.3">
      <c r="A8" s="153"/>
      <c r="B8" s="152"/>
      <c r="C8" s="154"/>
      <c r="D8" s="155"/>
      <c r="E8" s="152"/>
    </row>
    <row r="9" spans="1:18" ht="15.6" x14ac:dyDescent="0.3">
      <c r="B9" s="652" t="s">
        <v>370</v>
      </c>
      <c r="C9" s="652"/>
      <c r="D9" s="652"/>
      <c r="E9" s="652"/>
      <c r="F9" s="652"/>
    </row>
    <row r="11" spans="1:18" ht="24.6" x14ac:dyDescent="0.4">
      <c r="A11" s="156"/>
      <c r="B11" s="653" t="s">
        <v>228</v>
      </c>
      <c r="C11" s="653"/>
      <c r="D11" s="653"/>
      <c r="E11" s="653"/>
      <c r="F11" s="653"/>
      <c r="G11" s="653"/>
    </row>
    <row r="12" spans="1:18" x14ac:dyDescent="0.3">
      <c r="A12" s="156"/>
      <c r="B12" s="157"/>
      <c r="C12" s="158"/>
    </row>
    <row r="13" spans="1:18" ht="15" thickBot="1" x14ac:dyDescent="0.35">
      <c r="A13" s="159" t="s">
        <v>229</v>
      </c>
    </row>
    <row r="14" spans="1:18" ht="15.75" customHeight="1" thickBot="1" x14ac:dyDescent="0.35">
      <c r="A14" s="648" t="s">
        <v>4</v>
      </c>
      <c r="B14" s="650" t="s">
        <v>230</v>
      </c>
      <c r="C14" s="638" t="s">
        <v>231</v>
      </c>
      <c r="D14" s="656"/>
      <c r="E14" s="656"/>
      <c r="F14" s="656"/>
      <c r="G14" s="656"/>
      <c r="H14" s="656"/>
      <c r="I14" s="657"/>
      <c r="J14" s="551"/>
      <c r="K14" s="273"/>
      <c r="L14" s="273"/>
      <c r="M14" s="273"/>
      <c r="N14" s="273"/>
      <c r="O14" s="273"/>
      <c r="P14" s="273"/>
      <c r="Q14" s="273"/>
      <c r="R14" s="273"/>
    </row>
    <row r="15" spans="1:18" ht="15" customHeight="1" x14ac:dyDescent="0.3">
      <c r="A15" s="654"/>
      <c r="B15" s="655"/>
      <c r="C15" s="641" t="s">
        <v>309</v>
      </c>
      <c r="D15" s="643" t="s">
        <v>232</v>
      </c>
      <c r="E15" s="645"/>
      <c r="F15" s="645"/>
      <c r="G15" s="645"/>
      <c r="H15" s="645" t="s">
        <v>233</v>
      </c>
      <c r="I15" s="646" t="s">
        <v>234</v>
      </c>
      <c r="J15" s="551"/>
      <c r="K15" s="513"/>
      <c r="L15" s="514"/>
      <c r="M15" s="273"/>
      <c r="N15" s="273"/>
      <c r="O15" s="273"/>
      <c r="P15" s="273"/>
      <c r="Q15" s="273"/>
      <c r="R15" s="273"/>
    </row>
    <row r="16" spans="1:18" ht="28.5" customHeight="1" x14ac:dyDescent="0.3">
      <c r="A16" s="654"/>
      <c r="B16" s="655"/>
      <c r="C16" s="642"/>
      <c r="D16" s="548" t="s">
        <v>235</v>
      </c>
      <c r="E16" s="549" t="s">
        <v>236</v>
      </c>
      <c r="F16" s="549" t="s">
        <v>237</v>
      </c>
      <c r="G16" s="549" t="s">
        <v>238</v>
      </c>
      <c r="H16" s="645"/>
      <c r="I16" s="646"/>
      <c r="J16" s="551"/>
      <c r="K16" s="513"/>
      <c r="L16" s="514"/>
      <c r="M16" s="272"/>
      <c r="N16" s="272"/>
      <c r="O16" s="272"/>
      <c r="P16" s="272"/>
      <c r="Q16" s="273"/>
      <c r="R16" s="273"/>
    </row>
    <row r="17" spans="1:18" ht="15" thickBot="1" x14ac:dyDescent="0.35">
      <c r="A17" s="200" t="s">
        <v>239</v>
      </c>
      <c r="B17" s="244" t="s">
        <v>240</v>
      </c>
      <c r="C17" s="247" t="s">
        <v>241</v>
      </c>
      <c r="D17" s="246" t="s">
        <v>242</v>
      </c>
      <c r="E17" s="167" t="s">
        <v>243</v>
      </c>
      <c r="F17" s="167" t="s">
        <v>244</v>
      </c>
      <c r="G17" s="167" t="s">
        <v>245</v>
      </c>
      <c r="H17" s="167" t="s">
        <v>246</v>
      </c>
      <c r="I17" s="168" t="s">
        <v>247</v>
      </c>
      <c r="J17" s="552"/>
      <c r="K17" s="461"/>
      <c r="L17" s="462"/>
      <c r="M17" s="462"/>
      <c r="N17" s="462"/>
      <c r="O17" s="462"/>
      <c r="P17" s="462"/>
      <c r="Q17" s="462"/>
      <c r="R17" s="462"/>
    </row>
    <row r="18" spans="1:18" ht="15.75" customHeight="1" x14ac:dyDescent="0.3">
      <c r="A18" s="532" t="s">
        <v>360</v>
      </c>
      <c r="B18" s="539" t="s">
        <v>361</v>
      </c>
      <c r="C18" s="541">
        <f>SUM(D18:I18)</f>
        <v>478486049</v>
      </c>
      <c r="D18" s="533">
        <f>SUM(D19+D31+D34+D39)</f>
        <v>0</v>
      </c>
      <c r="E18" s="534">
        <f t="shared" ref="E18:I18" si="0">SUM(E19+E31+E34+E39)</f>
        <v>7096980</v>
      </c>
      <c r="F18" s="534">
        <f t="shared" si="0"/>
        <v>300000</v>
      </c>
      <c r="G18" s="534">
        <f t="shared" si="0"/>
        <v>270775000</v>
      </c>
      <c r="H18" s="534">
        <f t="shared" si="0"/>
        <v>0</v>
      </c>
      <c r="I18" s="535">
        <f t="shared" si="0"/>
        <v>200314069</v>
      </c>
      <c r="J18" s="552"/>
      <c r="K18" s="461"/>
      <c r="L18" s="462"/>
      <c r="M18" s="462"/>
      <c r="N18" s="462"/>
      <c r="O18" s="462"/>
      <c r="P18" s="462"/>
      <c r="Q18" s="462"/>
      <c r="R18" s="462"/>
    </row>
    <row r="19" spans="1:18" ht="15.75" customHeight="1" x14ac:dyDescent="0.3">
      <c r="A19" s="171">
        <v>740000</v>
      </c>
      <c r="B19" s="238" t="s">
        <v>342</v>
      </c>
      <c r="C19" s="254">
        <f>SUM(D19:I19)</f>
        <v>200314069</v>
      </c>
      <c r="D19" s="250">
        <f>D20+D23</f>
        <v>0</v>
      </c>
      <c r="E19" s="250">
        <f t="shared" ref="E19:I19" si="1">E20+E23</f>
        <v>0</v>
      </c>
      <c r="F19" s="250">
        <f t="shared" si="1"/>
        <v>0</v>
      </c>
      <c r="G19" s="250">
        <f t="shared" si="1"/>
        <v>0</v>
      </c>
      <c r="H19" s="250">
        <f t="shared" si="1"/>
        <v>0</v>
      </c>
      <c r="I19" s="250">
        <f t="shared" si="1"/>
        <v>200314069</v>
      </c>
      <c r="J19" s="553"/>
      <c r="K19" s="273"/>
      <c r="L19" s="463"/>
      <c r="M19" s="463"/>
      <c r="N19" s="463"/>
      <c r="O19" s="463"/>
      <c r="P19" s="463"/>
      <c r="Q19" s="463"/>
      <c r="R19" s="463"/>
    </row>
    <row r="20" spans="1:18" ht="15.75" customHeight="1" x14ac:dyDescent="0.3">
      <c r="A20" s="171">
        <v>741000</v>
      </c>
      <c r="B20" s="238" t="s">
        <v>248</v>
      </c>
      <c r="C20" s="254">
        <f t="shared" ref="C20:C38" si="2">SUM(D20:I20)</f>
        <v>500000</v>
      </c>
      <c r="D20" s="250">
        <f>SUM(D21:D22)</f>
        <v>0</v>
      </c>
      <c r="E20" s="172">
        <f t="shared" ref="E20:I20" si="3">SUM(E21:E22)</f>
        <v>0</v>
      </c>
      <c r="F20" s="172">
        <f t="shared" si="3"/>
        <v>0</v>
      </c>
      <c r="G20" s="172">
        <f t="shared" si="3"/>
        <v>0</v>
      </c>
      <c r="H20" s="172">
        <f t="shared" si="3"/>
        <v>0</v>
      </c>
      <c r="I20" s="176">
        <f t="shared" si="3"/>
        <v>500000</v>
      </c>
      <c r="J20" s="553"/>
      <c r="K20" s="273"/>
      <c r="L20" s="463"/>
      <c r="M20" s="463"/>
      <c r="N20" s="463"/>
      <c r="O20" s="463"/>
      <c r="P20" s="463"/>
      <c r="Q20" s="463"/>
      <c r="R20" s="463"/>
    </row>
    <row r="21" spans="1:18" ht="15.75" customHeight="1" x14ac:dyDescent="0.3">
      <c r="A21" s="283">
        <v>741400</v>
      </c>
      <c r="B21" s="284" t="s">
        <v>249</v>
      </c>
      <c r="C21" s="297">
        <f t="shared" si="2"/>
        <v>500000</v>
      </c>
      <c r="D21" s="303"/>
      <c r="E21" s="304"/>
      <c r="F21" s="304"/>
      <c r="G21" s="304"/>
      <c r="H21" s="304"/>
      <c r="I21" s="305">
        <v>500000</v>
      </c>
      <c r="J21" s="554"/>
      <c r="K21" s="458"/>
      <c r="L21" s="464"/>
      <c r="M21" s="450"/>
      <c r="N21" s="450"/>
      <c r="O21" s="450"/>
      <c r="P21" s="450"/>
      <c r="Q21" s="450"/>
      <c r="R21" s="450"/>
    </row>
    <row r="22" spans="1:18" ht="15.75" customHeight="1" x14ac:dyDescent="0.3">
      <c r="A22" s="283">
        <v>741500</v>
      </c>
      <c r="B22" s="284" t="s">
        <v>250</v>
      </c>
      <c r="C22" s="297">
        <f t="shared" si="2"/>
        <v>0</v>
      </c>
      <c r="D22" s="336"/>
      <c r="E22" s="337"/>
      <c r="F22" s="337"/>
      <c r="G22" s="337"/>
      <c r="H22" s="337"/>
      <c r="I22" s="338"/>
      <c r="J22" s="554"/>
      <c r="K22" s="458"/>
      <c r="L22" s="464"/>
      <c r="M22" s="465"/>
      <c r="N22" s="465"/>
      <c r="O22" s="465"/>
      <c r="P22" s="465"/>
      <c r="Q22" s="465"/>
      <c r="R22" s="465"/>
    </row>
    <row r="23" spans="1:18" ht="15.75" customHeight="1" x14ac:dyDescent="0.3">
      <c r="A23" s="171">
        <v>742000</v>
      </c>
      <c r="B23" s="238" t="s">
        <v>251</v>
      </c>
      <c r="C23" s="254">
        <f t="shared" si="2"/>
        <v>199814069</v>
      </c>
      <c r="D23" s="250">
        <f t="shared" ref="D23:I23" si="4">SUM(D25:D30)</f>
        <v>0</v>
      </c>
      <c r="E23" s="172">
        <f t="shared" si="4"/>
        <v>0</v>
      </c>
      <c r="F23" s="172">
        <f t="shared" si="4"/>
        <v>0</v>
      </c>
      <c r="G23" s="172">
        <f t="shared" si="4"/>
        <v>0</v>
      </c>
      <c r="H23" s="172">
        <f t="shared" si="4"/>
        <v>0</v>
      </c>
      <c r="I23" s="176">
        <f t="shared" si="4"/>
        <v>199814069</v>
      </c>
      <c r="J23" s="553"/>
      <c r="K23" s="273"/>
      <c r="L23" s="463"/>
      <c r="M23" s="463"/>
      <c r="N23" s="463"/>
      <c r="O23" s="463"/>
      <c r="P23" s="463"/>
      <c r="Q23" s="463"/>
      <c r="R23" s="463"/>
    </row>
    <row r="24" spans="1:18" ht="15.75" customHeight="1" x14ac:dyDescent="0.3">
      <c r="A24" s="285">
        <v>742300</v>
      </c>
      <c r="B24" s="286" t="s">
        <v>317</v>
      </c>
      <c r="C24" s="297">
        <f>SUM(D24:I24)</f>
        <v>199814069</v>
      </c>
      <c r="D24" s="298">
        <f t="shared" ref="D24:I24" si="5">SUM(D25:D30)</f>
        <v>0</v>
      </c>
      <c r="E24" s="299">
        <f t="shared" si="5"/>
        <v>0</v>
      </c>
      <c r="F24" s="299">
        <f t="shared" si="5"/>
        <v>0</v>
      </c>
      <c r="G24" s="299">
        <f t="shared" si="5"/>
        <v>0</v>
      </c>
      <c r="H24" s="299">
        <f t="shared" si="5"/>
        <v>0</v>
      </c>
      <c r="I24" s="300">
        <f t="shared" si="5"/>
        <v>199814069</v>
      </c>
      <c r="J24" s="554"/>
      <c r="K24" s="458"/>
      <c r="L24" s="464"/>
      <c r="M24" s="464"/>
      <c r="N24" s="464"/>
      <c r="O24" s="464"/>
      <c r="P24" s="464"/>
      <c r="Q24" s="464"/>
      <c r="R24" s="464"/>
    </row>
    <row r="25" spans="1:18" ht="15.75" customHeight="1" x14ac:dyDescent="0.3">
      <c r="A25" s="173">
        <v>74237304</v>
      </c>
      <c r="B25" s="227" t="s">
        <v>252</v>
      </c>
      <c r="C25" s="347">
        <f t="shared" si="2"/>
        <v>20000000</v>
      </c>
      <c r="D25" s="332"/>
      <c r="E25" s="333"/>
      <c r="F25" s="333"/>
      <c r="G25" s="333"/>
      <c r="H25" s="333"/>
      <c r="I25" s="350">
        <v>20000000</v>
      </c>
      <c r="J25" s="555"/>
      <c r="K25" s="218"/>
      <c r="L25" s="440"/>
      <c r="M25" s="442"/>
      <c r="N25" s="442"/>
      <c r="O25" s="442"/>
      <c r="P25" s="442"/>
      <c r="Q25" s="442"/>
      <c r="R25" s="466"/>
    </row>
    <row r="26" spans="1:18" ht="15.75" customHeight="1" x14ac:dyDescent="0.3">
      <c r="A26" s="173">
        <v>74237305</v>
      </c>
      <c r="B26" s="227" t="s">
        <v>253</v>
      </c>
      <c r="C26" s="347">
        <f t="shared" si="2"/>
        <v>120814069</v>
      </c>
      <c r="D26" s="332"/>
      <c r="E26" s="333"/>
      <c r="F26" s="333"/>
      <c r="G26" s="333"/>
      <c r="H26" s="333"/>
      <c r="I26" s="350">
        <v>120814069</v>
      </c>
      <c r="J26" s="555"/>
      <c r="K26" s="218"/>
      <c r="L26" s="440"/>
      <c r="M26" s="442"/>
      <c r="N26" s="442"/>
      <c r="O26" s="442"/>
      <c r="P26" s="442"/>
      <c r="Q26" s="442"/>
      <c r="R26" s="466"/>
    </row>
    <row r="27" spans="1:18" ht="15.75" customHeight="1" x14ac:dyDescent="0.3">
      <c r="A27" s="173">
        <v>74237310</v>
      </c>
      <c r="B27" s="227" t="s">
        <v>12</v>
      </c>
      <c r="C27" s="347">
        <f t="shared" si="2"/>
        <v>3000000</v>
      </c>
      <c r="D27" s="332"/>
      <c r="E27" s="333"/>
      <c r="F27" s="333"/>
      <c r="G27" s="333"/>
      <c r="H27" s="333"/>
      <c r="I27" s="350">
        <v>3000000</v>
      </c>
      <c r="J27" s="555"/>
      <c r="K27" s="218"/>
      <c r="L27" s="440"/>
      <c r="M27" s="442"/>
      <c r="N27" s="442"/>
      <c r="O27" s="442"/>
      <c r="P27" s="442"/>
      <c r="Q27" s="442"/>
      <c r="R27" s="466"/>
    </row>
    <row r="28" spans="1:18" ht="15.75" customHeight="1" x14ac:dyDescent="0.3">
      <c r="A28" s="173">
        <v>74237313</v>
      </c>
      <c r="B28" s="227" t="s">
        <v>13</v>
      </c>
      <c r="C28" s="347">
        <f t="shared" si="2"/>
        <v>24000000</v>
      </c>
      <c r="D28" s="332"/>
      <c r="E28" s="333"/>
      <c r="F28" s="333"/>
      <c r="G28" s="333"/>
      <c r="H28" s="333"/>
      <c r="I28" s="350">
        <v>24000000</v>
      </c>
      <c r="J28" s="555"/>
      <c r="K28" s="218"/>
      <c r="L28" s="440"/>
      <c r="M28" s="442"/>
      <c r="N28" s="442"/>
      <c r="O28" s="442"/>
      <c r="P28" s="442"/>
      <c r="Q28" s="442"/>
      <c r="R28" s="466"/>
    </row>
    <row r="29" spans="1:18" ht="15.75" customHeight="1" x14ac:dyDescent="0.3">
      <c r="A29" s="173">
        <v>74237314</v>
      </c>
      <c r="B29" s="227" t="s">
        <v>14</v>
      </c>
      <c r="C29" s="347">
        <f t="shared" si="2"/>
        <v>28000000</v>
      </c>
      <c r="D29" s="332"/>
      <c r="E29" s="333"/>
      <c r="F29" s="333"/>
      <c r="G29" s="333"/>
      <c r="H29" s="333"/>
      <c r="I29" s="350">
        <v>28000000</v>
      </c>
      <c r="J29" s="555"/>
      <c r="K29" s="218"/>
      <c r="L29" s="440"/>
      <c r="M29" s="442"/>
      <c r="N29" s="442"/>
      <c r="O29" s="442"/>
      <c r="P29" s="442"/>
      <c r="Q29" s="442"/>
      <c r="R29" s="466"/>
    </row>
    <row r="30" spans="1:18" ht="15.75" customHeight="1" x14ac:dyDescent="0.3">
      <c r="A30" s="173">
        <v>74237315</v>
      </c>
      <c r="B30" s="227" t="s">
        <v>15</v>
      </c>
      <c r="C30" s="347">
        <f t="shared" si="2"/>
        <v>4000000</v>
      </c>
      <c r="D30" s="332"/>
      <c r="E30" s="333"/>
      <c r="F30" s="333"/>
      <c r="G30" s="333"/>
      <c r="H30" s="333"/>
      <c r="I30" s="350">
        <v>4000000</v>
      </c>
      <c r="J30" s="555"/>
      <c r="K30" s="218"/>
      <c r="L30" s="440"/>
      <c r="M30" s="442"/>
      <c r="N30" s="442"/>
      <c r="O30" s="442"/>
      <c r="P30" s="442"/>
      <c r="Q30" s="442"/>
      <c r="R30" s="466"/>
    </row>
    <row r="31" spans="1:18" ht="15.75" customHeight="1" x14ac:dyDescent="0.3">
      <c r="A31" s="171">
        <v>772000</v>
      </c>
      <c r="B31" s="238" t="s">
        <v>351</v>
      </c>
      <c r="C31" s="254">
        <f t="shared" si="2"/>
        <v>300000</v>
      </c>
      <c r="D31" s="250">
        <f t="shared" ref="D31:I31" si="6">D33</f>
        <v>0</v>
      </c>
      <c r="E31" s="172">
        <f t="shared" si="6"/>
        <v>0</v>
      </c>
      <c r="F31" s="172">
        <f t="shared" si="6"/>
        <v>300000</v>
      </c>
      <c r="G31" s="172">
        <f t="shared" si="6"/>
        <v>0</v>
      </c>
      <c r="H31" s="172">
        <f t="shared" si="6"/>
        <v>0</v>
      </c>
      <c r="I31" s="176">
        <f t="shared" si="6"/>
        <v>0</v>
      </c>
      <c r="J31" s="553"/>
      <c r="K31" s="273"/>
      <c r="L31" s="463"/>
      <c r="M31" s="463"/>
      <c r="N31" s="463"/>
      <c r="O31" s="463"/>
      <c r="P31" s="463"/>
      <c r="Q31" s="463"/>
      <c r="R31" s="463"/>
    </row>
    <row r="32" spans="1:18" ht="15.75" customHeight="1" x14ac:dyDescent="0.3">
      <c r="A32" s="285">
        <v>772100</v>
      </c>
      <c r="B32" s="286" t="s">
        <v>347</v>
      </c>
      <c r="C32" s="348">
        <f>SUM(D32:I32)</f>
        <v>300000</v>
      </c>
      <c r="D32" s="340">
        <f>SUM(D33)</f>
        <v>0</v>
      </c>
      <c r="E32" s="536">
        <f t="shared" ref="E32:I32" si="7">SUM(E33)</f>
        <v>0</v>
      </c>
      <c r="F32" s="536">
        <f t="shared" si="7"/>
        <v>300000</v>
      </c>
      <c r="G32" s="537">
        <f t="shared" si="7"/>
        <v>0</v>
      </c>
      <c r="H32" s="537">
        <f t="shared" si="7"/>
        <v>0</v>
      </c>
      <c r="I32" s="538">
        <f t="shared" si="7"/>
        <v>0</v>
      </c>
      <c r="J32" s="554"/>
      <c r="K32" s="458"/>
      <c r="L32" s="467"/>
      <c r="M32" s="467"/>
      <c r="N32" s="467"/>
      <c r="O32" s="467"/>
      <c r="P32" s="468"/>
      <c r="Q32" s="468"/>
      <c r="R32" s="468"/>
    </row>
    <row r="33" spans="1:18" ht="15.75" customHeight="1" x14ac:dyDescent="0.3">
      <c r="A33" s="173">
        <v>772113</v>
      </c>
      <c r="B33" s="227" t="s">
        <v>121</v>
      </c>
      <c r="C33" s="347">
        <f t="shared" si="2"/>
        <v>300000</v>
      </c>
      <c r="D33" s="251"/>
      <c r="E33" s="174"/>
      <c r="F33" s="174">
        <v>300000</v>
      </c>
      <c r="G33" s="174"/>
      <c r="H33" s="174"/>
      <c r="I33" s="175"/>
      <c r="J33" s="555"/>
      <c r="K33" s="218"/>
      <c r="L33" s="440"/>
      <c r="M33" s="469"/>
      <c r="N33" s="469"/>
      <c r="O33" s="469"/>
      <c r="P33" s="469"/>
      <c r="Q33" s="469"/>
      <c r="R33" s="469"/>
    </row>
    <row r="34" spans="1:18" ht="15.75" customHeight="1" x14ac:dyDescent="0.3">
      <c r="A34" s="171">
        <v>781000</v>
      </c>
      <c r="B34" s="238" t="s">
        <v>319</v>
      </c>
      <c r="C34" s="254">
        <f t="shared" si="2"/>
        <v>270775000</v>
      </c>
      <c r="D34" s="250">
        <f>D36+D37</f>
        <v>0</v>
      </c>
      <c r="E34" s="172">
        <f t="shared" ref="E34:I34" si="8">E36+E37</f>
        <v>0</v>
      </c>
      <c r="F34" s="172">
        <f t="shared" si="8"/>
        <v>0</v>
      </c>
      <c r="G34" s="172">
        <f t="shared" si="8"/>
        <v>270775000</v>
      </c>
      <c r="H34" s="172">
        <f t="shared" si="8"/>
        <v>0</v>
      </c>
      <c r="I34" s="176">
        <f t="shared" si="8"/>
        <v>0</v>
      </c>
      <c r="J34" s="553"/>
      <c r="K34" s="273"/>
      <c r="L34" s="463"/>
      <c r="M34" s="463"/>
      <c r="N34" s="463"/>
      <c r="O34" s="463"/>
      <c r="P34" s="463"/>
      <c r="Q34" s="463"/>
      <c r="R34" s="463"/>
    </row>
    <row r="35" spans="1:18" ht="15.75" customHeight="1" x14ac:dyDescent="0.3">
      <c r="A35" s="283">
        <v>781100</v>
      </c>
      <c r="B35" s="284" t="s">
        <v>318</v>
      </c>
      <c r="C35" s="297">
        <f>SUM(D35:I35)</f>
        <v>270775000</v>
      </c>
      <c r="D35" s="298">
        <f>SUM(D36:D38)</f>
        <v>0</v>
      </c>
      <c r="E35" s="299">
        <f t="shared" ref="E35:I35" si="9">SUM(E36:E38)</f>
        <v>0</v>
      </c>
      <c r="F35" s="299">
        <f t="shared" si="9"/>
        <v>0</v>
      </c>
      <c r="G35" s="299">
        <f t="shared" si="9"/>
        <v>270775000</v>
      </c>
      <c r="H35" s="299">
        <f t="shared" si="9"/>
        <v>0</v>
      </c>
      <c r="I35" s="300">
        <f t="shared" si="9"/>
        <v>0</v>
      </c>
      <c r="J35" s="554"/>
      <c r="K35" s="458"/>
      <c r="L35" s="464"/>
      <c r="M35" s="464"/>
      <c r="N35" s="464"/>
      <c r="O35" s="464"/>
      <c r="P35" s="464"/>
      <c r="Q35" s="464"/>
      <c r="R35" s="464"/>
    </row>
    <row r="36" spans="1:18" ht="15.75" customHeight="1" x14ac:dyDescent="0.3">
      <c r="A36" s="173">
        <v>781112010</v>
      </c>
      <c r="B36" s="227" t="s">
        <v>17</v>
      </c>
      <c r="C36" s="347">
        <f t="shared" si="2"/>
        <v>213907000</v>
      </c>
      <c r="D36" s="332"/>
      <c r="E36" s="333"/>
      <c r="F36" s="333"/>
      <c r="G36" s="351">
        <v>213907000</v>
      </c>
      <c r="H36" s="333"/>
      <c r="I36" s="334"/>
      <c r="J36" s="555"/>
      <c r="K36" s="218"/>
      <c r="L36" s="440"/>
      <c r="M36" s="442"/>
      <c r="N36" s="442"/>
      <c r="O36" s="442"/>
      <c r="P36" s="466"/>
      <c r="Q36" s="442"/>
      <c r="R36" s="442"/>
    </row>
    <row r="37" spans="1:18" ht="15.75" customHeight="1" x14ac:dyDescent="0.3">
      <c r="A37" s="173">
        <v>781112011</v>
      </c>
      <c r="B37" s="227" t="s">
        <v>18</v>
      </c>
      <c r="C37" s="347">
        <f t="shared" si="2"/>
        <v>56868000</v>
      </c>
      <c r="D37" s="332"/>
      <c r="E37" s="333"/>
      <c r="F37" s="333"/>
      <c r="G37" s="351">
        <v>56868000</v>
      </c>
      <c r="H37" s="333"/>
      <c r="I37" s="334"/>
      <c r="J37" s="555"/>
      <c r="K37" s="218"/>
      <c r="L37" s="440"/>
      <c r="M37" s="442"/>
      <c r="N37" s="442"/>
      <c r="O37" s="442"/>
      <c r="P37" s="466"/>
      <c r="Q37" s="442"/>
      <c r="R37" s="442"/>
    </row>
    <row r="38" spans="1:18" ht="15.75" customHeight="1" x14ac:dyDescent="0.3">
      <c r="A38" s="173">
        <v>78111205</v>
      </c>
      <c r="B38" s="227" t="s">
        <v>355</v>
      </c>
      <c r="C38" s="347">
        <f t="shared" si="2"/>
        <v>0</v>
      </c>
      <c r="D38" s="332"/>
      <c r="E38" s="333"/>
      <c r="F38" s="333"/>
      <c r="G38" s="351"/>
      <c r="H38" s="333"/>
      <c r="I38" s="334"/>
      <c r="J38" s="555"/>
      <c r="K38" s="218"/>
      <c r="L38" s="440"/>
      <c r="M38" s="442"/>
      <c r="N38" s="442"/>
      <c r="O38" s="442"/>
      <c r="P38" s="466"/>
      <c r="Q38" s="442"/>
      <c r="R38" s="442"/>
    </row>
    <row r="39" spans="1:18" ht="15.75" customHeight="1" x14ac:dyDescent="0.3">
      <c r="A39" s="171">
        <v>791000</v>
      </c>
      <c r="B39" s="238" t="s">
        <v>254</v>
      </c>
      <c r="C39" s="254">
        <f>SUM(D39:I39)</f>
        <v>7096980</v>
      </c>
      <c r="D39" s="250">
        <f t="shared" ref="D39:I39" si="10">D41</f>
        <v>0</v>
      </c>
      <c r="E39" s="172">
        <f t="shared" si="10"/>
        <v>7096980</v>
      </c>
      <c r="F39" s="172">
        <f t="shared" si="10"/>
        <v>0</v>
      </c>
      <c r="G39" s="172">
        <f t="shared" si="10"/>
        <v>0</v>
      </c>
      <c r="H39" s="172">
        <f t="shared" si="10"/>
        <v>0</v>
      </c>
      <c r="I39" s="176">
        <f t="shared" si="10"/>
        <v>0</v>
      </c>
      <c r="J39" s="553"/>
      <c r="K39" s="273"/>
      <c r="L39" s="463"/>
      <c r="M39" s="463"/>
      <c r="N39" s="463"/>
      <c r="O39" s="463"/>
      <c r="P39" s="463"/>
      <c r="Q39" s="463"/>
      <c r="R39" s="463"/>
    </row>
    <row r="40" spans="1:18" ht="15.75" customHeight="1" x14ac:dyDescent="0.3">
      <c r="A40" s="283">
        <v>791100</v>
      </c>
      <c r="B40" s="284" t="s">
        <v>348</v>
      </c>
      <c r="C40" s="297">
        <f>SUM(D40:I40)</f>
        <v>7096980</v>
      </c>
      <c r="D40" s="298">
        <f>SUM(D41)</f>
        <v>0</v>
      </c>
      <c r="E40" s="299">
        <f t="shared" ref="E40:I40" si="11">SUM(E41)</f>
        <v>7096980</v>
      </c>
      <c r="F40" s="299">
        <f t="shared" si="11"/>
        <v>0</v>
      </c>
      <c r="G40" s="299">
        <f t="shared" si="11"/>
        <v>0</v>
      </c>
      <c r="H40" s="299">
        <f t="shared" si="11"/>
        <v>0</v>
      </c>
      <c r="I40" s="300">
        <f t="shared" si="11"/>
        <v>0</v>
      </c>
      <c r="J40" s="554"/>
      <c r="K40" s="458"/>
      <c r="L40" s="464"/>
      <c r="M40" s="464"/>
      <c r="N40" s="464"/>
      <c r="O40" s="464"/>
      <c r="P40" s="464"/>
      <c r="Q40" s="464"/>
      <c r="R40" s="464"/>
    </row>
    <row r="41" spans="1:18" ht="15.75" customHeight="1" x14ac:dyDescent="0.3">
      <c r="A41" s="224">
        <v>79111107</v>
      </c>
      <c r="B41" s="258" t="s">
        <v>204</v>
      </c>
      <c r="C41" s="347">
        <f t="shared" ref="C41:C47" si="12">SUM(D41:I41)</f>
        <v>7096980</v>
      </c>
      <c r="D41" s="332"/>
      <c r="E41" s="333">
        <v>7096980</v>
      </c>
      <c r="F41" s="333"/>
      <c r="G41" s="333"/>
      <c r="H41" s="333"/>
      <c r="I41" s="334"/>
      <c r="J41" s="555"/>
      <c r="K41" s="218"/>
      <c r="L41" s="440"/>
      <c r="M41" s="442"/>
      <c r="N41" s="442"/>
      <c r="O41" s="442"/>
      <c r="P41" s="442"/>
      <c r="Q41" s="442"/>
      <c r="R41" s="442"/>
    </row>
    <row r="42" spans="1:18" ht="15.75" customHeight="1" x14ac:dyDescent="0.3">
      <c r="A42" s="528">
        <v>800000</v>
      </c>
      <c r="B42" s="540" t="s">
        <v>359</v>
      </c>
      <c r="C42" s="542">
        <f t="shared" si="12"/>
        <v>11000000</v>
      </c>
      <c r="D42" s="529">
        <f>SUM(D43+D45+D47)</f>
        <v>0</v>
      </c>
      <c r="E42" s="530">
        <f t="shared" ref="E42:I42" si="13">SUM(E43+E45+E47)</f>
        <v>0</v>
      </c>
      <c r="F42" s="530">
        <f t="shared" si="13"/>
        <v>0</v>
      </c>
      <c r="G42" s="530">
        <f t="shared" si="13"/>
        <v>0</v>
      </c>
      <c r="H42" s="530">
        <f t="shared" si="13"/>
        <v>0</v>
      </c>
      <c r="I42" s="531">
        <f t="shared" si="13"/>
        <v>11000000</v>
      </c>
      <c r="J42" s="555"/>
      <c r="K42" s="218"/>
      <c r="L42" s="440"/>
      <c r="M42" s="442"/>
      <c r="N42" s="442"/>
      <c r="O42" s="442"/>
      <c r="P42" s="442"/>
      <c r="Q42" s="442"/>
      <c r="R42" s="442"/>
    </row>
    <row r="43" spans="1:18" ht="15.75" customHeight="1" x14ac:dyDescent="0.3">
      <c r="A43" s="171">
        <v>812000</v>
      </c>
      <c r="B43" s="238" t="s">
        <v>255</v>
      </c>
      <c r="C43" s="254">
        <f t="shared" si="12"/>
        <v>1000000</v>
      </c>
      <c r="D43" s="250">
        <f t="shared" ref="D43:I43" si="14">D44</f>
        <v>0</v>
      </c>
      <c r="E43" s="172">
        <f t="shared" si="14"/>
        <v>0</v>
      </c>
      <c r="F43" s="172">
        <f t="shared" si="14"/>
        <v>0</v>
      </c>
      <c r="G43" s="172">
        <f t="shared" si="14"/>
        <v>0</v>
      </c>
      <c r="H43" s="172">
        <f t="shared" si="14"/>
        <v>0</v>
      </c>
      <c r="I43" s="176">
        <f t="shared" si="14"/>
        <v>1000000</v>
      </c>
      <c r="J43" s="553"/>
      <c r="K43" s="273"/>
      <c r="L43" s="463"/>
      <c r="M43" s="463"/>
      <c r="N43" s="463"/>
      <c r="O43" s="463"/>
      <c r="P43" s="463"/>
      <c r="Q43" s="463"/>
      <c r="R43" s="463"/>
    </row>
    <row r="44" spans="1:18" ht="15.75" customHeight="1" x14ac:dyDescent="0.3">
      <c r="A44" s="283">
        <v>812100</v>
      </c>
      <c r="B44" s="284" t="s">
        <v>256</v>
      </c>
      <c r="C44" s="297">
        <f t="shared" si="12"/>
        <v>1000000</v>
      </c>
      <c r="D44" s="303"/>
      <c r="E44" s="304"/>
      <c r="F44" s="304"/>
      <c r="G44" s="304"/>
      <c r="H44" s="304"/>
      <c r="I44" s="305">
        <v>1000000</v>
      </c>
      <c r="J44" s="554"/>
      <c r="K44" s="458"/>
      <c r="L44" s="464"/>
      <c r="M44" s="450"/>
      <c r="N44" s="450"/>
      <c r="O44" s="450"/>
      <c r="P44" s="450"/>
      <c r="Q44" s="450"/>
      <c r="R44" s="450"/>
    </row>
    <row r="45" spans="1:18" ht="15.75" customHeight="1" x14ac:dyDescent="0.3">
      <c r="A45" s="171">
        <v>813000</v>
      </c>
      <c r="B45" s="238" t="s">
        <v>257</v>
      </c>
      <c r="C45" s="254">
        <f>SUM(D45:I45)</f>
        <v>0</v>
      </c>
      <c r="D45" s="250">
        <f t="shared" ref="D45:I45" si="15">D46</f>
        <v>0</v>
      </c>
      <c r="E45" s="172">
        <f t="shared" si="15"/>
        <v>0</v>
      </c>
      <c r="F45" s="172">
        <f t="shared" si="15"/>
        <v>0</v>
      </c>
      <c r="G45" s="172">
        <f t="shared" si="15"/>
        <v>0</v>
      </c>
      <c r="H45" s="172">
        <f t="shared" si="15"/>
        <v>0</v>
      </c>
      <c r="I45" s="176">
        <f t="shared" si="15"/>
        <v>0</v>
      </c>
      <c r="J45" s="553"/>
      <c r="K45" s="273"/>
      <c r="L45" s="463"/>
      <c r="M45" s="463"/>
      <c r="N45" s="463"/>
      <c r="O45" s="463"/>
      <c r="P45" s="463"/>
      <c r="Q45" s="463"/>
      <c r="R45" s="463"/>
    </row>
    <row r="46" spans="1:18" ht="15.75" customHeight="1" x14ac:dyDescent="0.3">
      <c r="A46" s="283">
        <v>813100</v>
      </c>
      <c r="B46" s="284" t="s">
        <v>258</v>
      </c>
      <c r="C46" s="297">
        <f t="shared" si="12"/>
        <v>0</v>
      </c>
      <c r="D46" s="303"/>
      <c r="E46" s="304"/>
      <c r="F46" s="304"/>
      <c r="G46" s="304"/>
      <c r="H46" s="304"/>
      <c r="I46" s="305"/>
      <c r="J46" s="554"/>
      <c r="K46" s="458"/>
      <c r="L46" s="464"/>
      <c r="M46" s="450"/>
      <c r="N46" s="450"/>
      <c r="O46" s="450"/>
      <c r="P46" s="450"/>
      <c r="Q46" s="450"/>
      <c r="R46" s="450"/>
    </row>
    <row r="47" spans="1:18" ht="15.75" customHeight="1" x14ac:dyDescent="0.3">
      <c r="A47" s="171">
        <v>823000</v>
      </c>
      <c r="B47" s="238" t="s">
        <v>259</v>
      </c>
      <c r="C47" s="254">
        <f t="shared" si="12"/>
        <v>10000000</v>
      </c>
      <c r="D47" s="250">
        <f t="shared" ref="D47:I47" si="16">D50</f>
        <v>0</v>
      </c>
      <c r="E47" s="172">
        <f t="shared" si="16"/>
        <v>0</v>
      </c>
      <c r="F47" s="172">
        <f t="shared" si="16"/>
        <v>0</v>
      </c>
      <c r="G47" s="172">
        <f t="shared" si="16"/>
        <v>0</v>
      </c>
      <c r="H47" s="172">
        <f t="shared" si="16"/>
        <v>0</v>
      </c>
      <c r="I47" s="176">
        <f t="shared" si="16"/>
        <v>10000000</v>
      </c>
      <c r="J47" s="553"/>
      <c r="K47" s="273"/>
      <c r="L47" s="463"/>
      <c r="M47" s="463"/>
      <c r="N47" s="463"/>
      <c r="O47" s="463"/>
      <c r="P47" s="463"/>
      <c r="Q47" s="463"/>
      <c r="R47" s="463"/>
    </row>
    <row r="48" spans="1:18" ht="15.75" customHeight="1" x14ac:dyDescent="0.3">
      <c r="A48" s="283">
        <v>823100</v>
      </c>
      <c r="B48" s="284" t="s">
        <v>346</v>
      </c>
      <c r="C48" s="297">
        <f>SUM(D48:I48)</f>
        <v>10000000</v>
      </c>
      <c r="D48" s="298">
        <f>SUM(D49:D50)</f>
        <v>0</v>
      </c>
      <c r="E48" s="299">
        <f t="shared" ref="E48:I48" si="17">SUM(E49:E50)</f>
        <v>0</v>
      </c>
      <c r="F48" s="299">
        <f t="shared" si="17"/>
        <v>0</v>
      </c>
      <c r="G48" s="299">
        <f t="shared" si="17"/>
        <v>0</v>
      </c>
      <c r="H48" s="299">
        <f t="shared" si="17"/>
        <v>0</v>
      </c>
      <c r="I48" s="300">
        <f t="shared" si="17"/>
        <v>10000000</v>
      </c>
      <c r="J48" s="554"/>
      <c r="K48" s="458"/>
      <c r="L48" s="464"/>
      <c r="M48" s="464"/>
      <c r="N48" s="464"/>
      <c r="O48" s="464"/>
      <c r="P48" s="464"/>
      <c r="Q48" s="464"/>
      <c r="R48" s="464"/>
    </row>
    <row r="49" spans="1:59" ht="15.75" customHeight="1" x14ac:dyDescent="0.3">
      <c r="A49" s="425">
        <v>823121</v>
      </c>
      <c r="B49" s="432" t="s">
        <v>356</v>
      </c>
      <c r="C49" s="347">
        <f t="shared" ref="C49" si="18">SUM(D49:I49)</f>
        <v>0</v>
      </c>
      <c r="D49" s="427"/>
      <c r="E49" s="428"/>
      <c r="F49" s="428"/>
      <c r="G49" s="428"/>
      <c r="H49" s="428"/>
      <c r="I49" s="429"/>
      <c r="J49" s="556"/>
      <c r="K49" s="439"/>
      <c r="L49" s="440"/>
      <c r="M49" s="441"/>
      <c r="N49" s="441"/>
      <c r="O49" s="441"/>
      <c r="P49" s="441"/>
      <c r="Q49" s="441"/>
      <c r="R49" s="441"/>
    </row>
    <row r="50" spans="1:59" ht="15.75" customHeight="1" x14ac:dyDescent="0.3">
      <c r="A50" s="173">
        <v>823121</v>
      </c>
      <c r="B50" s="227" t="s">
        <v>21</v>
      </c>
      <c r="C50" s="347">
        <f>SUM(D50:I50)</f>
        <v>10000000</v>
      </c>
      <c r="D50" s="332"/>
      <c r="E50" s="333"/>
      <c r="F50" s="333"/>
      <c r="G50" s="333"/>
      <c r="H50" s="333"/>
      <c r="I50" s="334">
        <v>10000000</v>
      </c>
      <c r="J50" s="555"/>
      <c r="K50" s="218"/>
      <c r="L50" s="440"/>
      <c r="M50" s="442"/>
      <c r="N50" s="442"/>
      <c r="O50" s="442"/>
      <c r="P50" s="442"/>
      <c r="Q50" s="442"/>
      <c r="R50" s="442"/>
    </row>
    <row r="51" spans="1:59" ht="15.75" customHeight="1" x14ac:dyDescent="0.3">
      <c r="A51" s="171">
        <v>911000</v>
      </c>
      <c r="B51" s="238" t="s">
        <v>260</v>
      </c>
      <c r="C51" s="254">
        <f>SUM(D51:I51)</f>
        <v>10000000</v>
      </c>
      <c r="D51" s="250">
        <f t="shared" ref="D51:I51" si="19">SUM(D52:D52)</f>
        <v>0</v>
      </c>
      <c r="E51" s="172">
        <f t="shared" si="19"/>
        <v>0</v>
      </c>
      <c r="F51" s="172">
        <f t="shared" si="19"/>
        <v>0</v>
      </c>
      <c r="G51" s="172">
        <f t="shared" si="19"/>
        <v>0</v>
      </c>
      <c r="H51" s="172">
        <f t="shared" si="19"/>
        <v>0</v>
      </c>
      <c r="I51" s="176">
        <f t="shared" si="19"/>
        <v>10000000</v>
      </c>
      <c r="J51" s="553"/>
      <c r="K51" s="273"/>
      <c r="L51" s="463"/>
      <c r="M51" s="463"/>
      <c r="N51" s="463"/>
      <c r="O51" s="463"/>
      <c r="P51" s="463"/>
      <c r="Q51" s="463"/>
      <c r="R51" s="463"/>
    </row>
    <row r="52" spans="1:59" s="212" customFormat="1" ht="15.75" customHeight="1" thickBot="1" x14ac:dyDescent="0.35">
      <c r="A52" s="295">
        <v>911400</v>
      </c>
      <c r="B52" s="296" t="s">
        <v>261</v>
      </c>
      <c r="C52" s="349">
        <f>SUM(D52:I52)</f>
        <v>10000000</v>
      </c>
      <c r="D52" s="342"/>
      <c r="E52" s="343"/>
      <c r="F52" s="343"/>
      <c r="G52" s="343"/>
      <c r="H52" s="343"/>
      <c r="I52" s="344">
        <v>10000000</v>
      </c>
      <c r="J52" s="554"/>
      <c r="K52" s="458"/>
      <c r="L52" s="464"/>
      <c r="M52" s="450"/>
      <c r="N52" s="450"/>
      <c r="O52" s="450"/>
      <c r="P52" s="450"/>
      <c r="Q52" s="450"/>
      <c r="R52" s="450"/>
      <c r="S52" s="263"/>
      <c r="T52" s="263"/>
      <c r="U52" s="263"/>
      <c r="V52" s="263"/>
      <c r="W52" s="263"/>
      <c r="X52" s="263"/>
      <c r="Y52" s="263"/>
      <c r="Z52" s="263"/>
      <c r="AA52" s="263"/>
      <c r="AB52" s="263"/>
      <c r="AC52" s="263"/>
      <c r="AD52" s="263"/>
      <c r="AE52" s="263"/>
      <c r="AF52" s="263"/>
      <c r="AG52" s="263"/>
      <c r="AH52" s="263"/>
      <c r="AI52" s="263"/>
      <c r="AJ52" s="263"/>
      <c r="AK52" s="263"/>
      <c r="AL52" s="263"/>
      <c r="AM52" s="263"/>
      <c r="AN52" s="263"/>
      <c r="AO52" s="263"/>
      <c r="AP52" s="263"/>
      <c r="AQ52" s="263"/>
      <c r="AR52" s="263"/>
      <c r="AS52" s="263"/>
      <c r="AT52" s="263"/>
      <c r="AU52" s="263"/>
      <c r="AV52" s="263"/>
      <c r="AW52" s="263"/>
      <c r="AX52" s="263"/>
      <c r="AY52" s="263"/>
      <c r="AZ52" s="263"/>
      <c r="BA52" s="263"/>
      <c r="BB52" s="263"/>
      <c r="BC52" s="263"/>
      <c r="BD52" s="263"/>
      <c r="BE52" s="263"/>
      <c r="BF52" s="263"/>
      <c r="BG52" s="263"/>
    </row>
    <row r="53" spans="1:59" s="212" customFormat="1" ht="15.75" customHeight="1" thickBot="1" x14ac:dyDescent="0.35">
      <c r="A53" s="223"/>
      <c r="B53" s="518" t="s">
        <v>262</v>
      </c>
      <c r="C53" s="519">
        <f>SUM(D53:I53)</f>
        <v>499486049</v>
      </c>
      <c r="D53" s="345">
        <f>D18+D42+D51</f>
        <v>0</v>
      </c>
      <c r="E53" s="345">
        <f t="shared" ref="E53:I53" si="20">E18+E42+E51</f>
        <v>7096980</v>
      </c>
      <c r="F53" s="345">
        <f t="shared" si="20"/>
        <v>300000</v>
      </c>
      <c r="G53" s="345">
        <f t="shared" si="20"/>
        <v>270775000</v>
      </c>
      <c r="H53" s="345">
        <f t="shared" si="20"/>
        <v>0</v>
      </c>
      <c r="I53" s="345">
        <f t="shared" si="20"/>
        <v>221314069</v>
      </c>
      <c r="J53" s="557"/>
      <c r="K53" s="210"/>
      <c r="L53" s="470"/>
      <c r="M53" s="470"/>
      <c r="N53" s="470"/>
      <c r="O53" s="470"/>
      <c r="P53" s="470"/>
      <c r="Q53" s="470"/>
      <c r="R53" s="470"/>
      <c r="S53" s="263"/>
      <c r="T53" s="263"/>
      <c r="U53" s="263"/>
      <c r="V53" s="263"/>
      <c r="W53" s="263"/>
      <c r="X53" s="263"/>
      <c r="Y53" s="263"/>
      <c r="Z53" s="263"/>
      <c r="AA53" s="263"/>
      <c r="AB53" s="263"/>
      <c r="AC53" s="263"/>
      <c r="AD53" s="263"/>
      <c r="AE53" s="263"/>
      <c r="AF53" s="263"/>
      <c r="AG53" s="263"/>
      <c r="AH53" s="263"/>
      <c r="AI53" s="263"/>
      <c r="AJ53" s="263"/>
      <c r="AK53" s="263"/>
      <c r="AL53" s="263"/>
      <c r="AM53" s="263"/>
      <c r="AN53" s="263"/>
      <c r="AO53" s="263"/>
      <c r="AP53" s="263"/>
      <c r="AQ53" s="263"/>
      <c r="AR53" s="263"/>
      <c r="AS53" s="263"/>
      <c r="AT53" s="263"/>
      <c r="AU53" s="263"/>
      <c r="AV53" s="263"/>
      <c r="AW53" s="263"/>
      <c r="AX53" s="263"/>
      <c r="AY53" s="263"/>
      <c r="AZ53" s="263"/>
      <c r="BA53" s="263"/>
      <c r="BB53" s="263"/>
      <c r="BC53" s="263"/>
      <c r="BD53" s="263"/>
      <c r="BE53" s="263"/>
      <c r="BF53" s="263"/>
      <c r="BG53" s="263"/>
    </row>
    <row r="54" spans="1:59" x14ac:dyDescent="0.3">
      <c r="A54" s="163" t="s">
        <v>263</v>
      </c>
      <c r="B54" s="164"/>
      <c r="C54" s="165"/>
      <c r="D54" s="165"/>
      <c r="E54" s="165"/>
      <c r="F54" s="165"/>
      <c r="G54" s="165"/>
      <c r="H54" s="165"/>
      <c r="I54" s="165"/>
    </row>
    <row r="55" spans="1:59" ht="15" thickBot="1" x14ac:dyDescent="0.35">
      <c r="A55" s="166"/>
      <c r="B55" s="164"/>
      <c r="C55" s="165"/>
      <c r="D55" s="165"/>
      <c r="E55" s="165"/>
      <c r="F55" s="165"/>
      <c r="G55" s="165"/>
      <c r="H55" s="160"/>
      <c r="I55" s="160" t="s">
        <v>310</v>
      </c>
    </row>
    <row r="56" spans="1:59" ht="15" thickBot="1" x14ac:dyDescent="0.35">
      <c r="A56" s="648" t="s">
        <v>4</v>
      </c>
      <c r="B56" s="650" t="s">
        <v>230</v>
      </c>
      <c r="C56" s="638" t="s">
        <v>264</v>
      </c>
      <c r="D56" s="639"/>
      <c r="E56" s="639"/>
      <c r="F56" s="639"/>
      <c r="G56" s="639"/>
      <c r="H56" s="639"/>
      <c r="I56" s="640"/>
      <c r="J56" s="551"/>
      <c r="K56" s="273"/>
      <c r="L56" s="273"/>
      <c r="M56" s="515"/>
      <c r="N56" s="515"/>
      <c r="O56" s="515"/>
      <c r="P56" s="515"/>
      <c r="Q56" s="515"/>
      <c r="R56" s="515"/>
    </row>
    <row r="57" spans="1:59" ht="15" customHeight="1" x14ac:dyDescent="0.3">
      <c r="A57" s="649"/>
      <c r="B57" s="651"/>
      <c r="C57" s="641" t="s">
        <v>309</v>
      </c>
      <c r="D57" s="643" t="s">
        <v>265</v>
      </c>
      <c r="E57" s="644"/>
      <c r="F57" s="644"/>
      <c r="G57" s="644"/>
      <c r="H57" s="645" t="s">
        <v>233</v>
      </c>
      <c r="I57" s="646" t="s">
        <v>234</v>
      </c>
      <c r="J57" s="558"/>
      <c r="K57" s="513"/>
      <c r="L57" s="514"/>
      <c r="M57" s="273"/>
      <c r="N57" s="515"/>
      <c r="O57" s="515"/>
      <c r="P57" s="515"/>
      <c r="Q57" s="273"/>
      <c r="R57" s="273"/>
    </row>
    <row r="58" spans="1:59" ht="30.75" customHeight="1" x14ac:dyDescent="0.3">
      <c r="A58" s="649"/>
      <c r="B58" s="651"/>
      <c r="C58" s="642"/>
      <c r="D58" s="548" t="s">
        <v>266</v>
      </c>
      <c r="E58" s="549" t="s">
        <v>236</v>
      </c>
      <c r="F58" s="549" t="s">
        <v>237</v>
      </c>
      <c r="G58" s="549" t="s">
        <v>238</v>
      </c>
      <c r="H58" s="644"/>
      <c r="I58" s="647"/>
      <c r="J58" s="558"/>
      <c r="K58" s="513"/>
      <c r="L58" s="514"/>
      <c r="M58" s="272"/>
      <c r="N58" s="272"/>
      <c r="O58" s="272"/>
      <c r="P58" s="272"/>
      <c r="Q58" s="515"/>
      <c r="R58" s="515"/>
    </row>
    <row r="59" spans="1:59" ht="15" thickBot="1" x14ac:dyDescent="0.35">
      <c r="A59" s="200" t="s">
        <v>239</v>
      </c>
      <c r="B59" s="244" t="s">
        <v>240</v>
      </c>
      <c r="C59" s="247" t="s">
        <v>241</v>
      </c>
      <c r="D59" s="246" t="s">
        <v>242</v>
      </c>
      <c r="E59" s="167" t="s">
        <v>243</v>
      </c>
      <c r="F59" s="167" t="s">
        <v>244</v>
      </c>
      <c r="G59" s="167" t="s">
        <v>245</v>
      </c>
      <c r="H59" s="167" t="s">
        <v>246</v>
      </c>
      <c r="I59" s="168" t="s">
        <v>247</v>
      </c>
      <c r="J59" s="552"/>
      <c r="K59" s="461"/>
      <c r="L59" s="462"/>
      <c r="M59" s="462"/>
      <c r="N59" s="462"/>
      <c r="O59" s="462"/>
      <c r="P59" s="462"/>
      <c r="Q59" s="462"/>
      <c r="R59" s="462"/>
    </row>
    <row r="60" spans="1:59" ht="30" customHeight="1" x14ac:dyDescent="0.3">
      <c r="A60" s="169"/>
      <c r="B60" s="248" t="s">
        <v>267</v>
      </c>
      <c r="C60" s="352">
        <f t="shared" ref="C60:C66" si="21">SUM(D60:I60)</f>
        <v>495676525</v>
      </c>
      <c r="D60" s="353">
        <f t="shared" ref="D60:I60" si="22">D232+D61</f>
        <v>0</v>
      </c>
      <c r="E60" s="354">
        <f t="shared" si="22"/>
        <v>7096980</v>
      </c>
      <c r="F60" s="354">
        <f t="shared" si="22"/>
        <v>300000</v>
      </c>
      <c r="G60" s="354">
        <f t="shared" si="22"/>
        <v>270775000</v>
      </c>
      <c r="H60" s="354">
        <f t="shared" si="22"/>
        <v>0</v>
      </c>
      <c r="I60" s="355">
        <f t="shared" si="22"/>
        <v>217504545</v>
      </c>
      <c r="J60" s="559"/>
      <c r="K60" s="472"/>
      <c r="L60" s="211"/>
      <c r="M60" s="211"/>
      <c r="N60" s="211"/>
      <c r="O60" s="211"/>
      <c r="P60" s="211"/>
      <c r="Q60" s="211"/>
      <c r="R60" s="211"/>
    </row>
    <row r="61" spans="1:59" ht="17.25" customHeight="1" x14ac:dyDescent="0.3">
      <c r="A61" s="170">
        <v>400000</v>
      </c>
      <c r="B61" s="249" t="s">
        <v>268</v>
      </c>
      <c r="C61" s="356">
        <f>SUM(D61:I61)</f>
        <v>425924797</v>
      </c>
      <c r="D61" s="357">
        <f t="shared" ref="D61:I61" si="23">D62+D87+D206+D208+D221</f>
        <v>0</v>
      </c>
      <c r="E61" s="358">
        <f t="shared" si="23"/>
        <v>0</v>
      </c>
      <c r="F61" s="358">
        <f t="shared" si="23"/>
        <v>300000</v>
      </c>
      <c r="G61" s="358">
        <f t="shared" si="23"/>
        <v>270775000</v>
      </c>
      <c r="H61" s="358">
        <f t="shared" si="23"/>
        <v>0</v>
      </c>
      <c r="I61" s="359">
        <f t="shared" si="23"/>
        <v>154849797</v>
      </c>
      <c r="J61" s="559"/>
      <c r="K61" s="210"/>
      <c r="L61" s="211"/>
      <c r="M61" s="211"/>
      <c r="N61" s="211"/>
      <c r="O61" s="211"/>
      <c r="P61" s="211"/>
      <c r="Q61" s="211"/>
      <c r="R61" s="211"/>
    </row>
    <row r="62" spans="1:59" ht="17.25" customHeight="1" x14ac:dyDescent="0.3">
      <c r="A62" s="171">
        <v>410000</v>
      </c>
      <c r="B62" s="237" t="s">
        <v>269</v>
      </c>
      <c r="C62" s="242">
        <f t="shared" si="21"/>
        <v>241965000</v>
      </c>
      <c r="D62" s="360">
        <f t="shared" ref="D62:I62" si="24">D63+D67+D70+D74+D84</f>
        <v>0</v>
      </c>
      <c r="E62" s="361">
        <f t="shared" si="24"/>
        <v>0</v>
      </c>
      <c r="F62" s="361">
        <f t="shared" si="24"/>
        <v>300000</v>
      </c>
      <c r="G62" s="361">
        <f t="shared" si="24"/>
        <v>230500000</v>
      </c>
      <c r="H62" s="361">
        <f t="shared" si="24"/>
        <v>0</v>
      </c>
      <c r="I62" s="362">
        <f t="shared" si="24"/>
        <v>11165000</v>
      </c>
      <c r="J62" s="553"/>
      <c r="K62" s="473"/>
      <c r="L62" s="474"/>
      <c r="M62" s="475"/>
      <c r="N62" s="475"/>
      <c r="O62" s="475"/>
      <c r="P62" s="475"/>
      <c r="Q62" s="475"/>
      <c r="R62" s="475"/>
    </row>
    <row r="63" spans="1:59" ht="17.25" customHeight="1" x14ac:dyDescent="0.3">
      <c r="A63" s="171">
        <v>411000</v>
      </c>
      <c r="B63" s="238" t="s">
        <v>270</v>
      </c>
      <c r="C63" s="242">
        <f>SUM(D63:I63)</f>
        <v>199000000</v>
      </c>
      <c r="D63" s="241">
        <f>D65+D66</f>
        <v>0</v>
      </c>
      <c r="E63" s="161">
        <f t="shared" ref="E63:I63" si="25">E65+E66</f>
        <v>0</v>
      </c>
      <c r="F63" s="161">
        <f t="shared" si="25"/>
        <v>0</v>
      </c>
      <c r="G63" s="161">
        <f t="shared" si="25"/>
        <v>196000000</v>
      </c>
      <c r="H63" s="161">
        <f t="shared" si="25"/>
        <v>0</v>
      </c>
      <c r="I63" s="162">
        <f t="shared" si="25"/>
        <v>3000000</v>
      </c>
      <c r="J63" s="553"/>
      <c r="K63" s="273"/>
      <c r="L63" s="474"/>
      <c r="M63" s="474"/>
      <c r="N63" s="474"/>
      <c r="O63" s="474"/>
      <c r="P63" s="474"/>
      <c r="Q63" s="474"/>
      <c r="R63" s="474"/>
    </row>
    <row r="64" spans="1:59" ht="17.25" customHeight="1" x14ac:dyDescent="0.3">
      <c r="A64" s="285">
        <v>411100</v>
      </c>
      <c r="B64" s="286" t="s">
        <v>320</v>
      </c>
      <c r="C64" s="287">
        <f>SUM(D64:I64)</f>
        <v>199000000</v>
      </c>
      <c r="D64" s="291">
        <f t="shared" ref="D64:I64" si="26">SUM(D65:D66)</f>
        <v>0</v>
      </c>
      <c r="E64" s="292">
        <f t="shared" si="26"/>
        <v>0</v>
      </c>
      <c r="F64" s="292">
        <f t="shared" si="26"/>
        <v>0</v>
      </c>
      <c r="G64" s="292">
        <f t="shared" si="26"/>
        <v>196000000</v>
      </c>
      <c r="H64" s="292">
        <f t="shared" si="26"/>
        <v>0</v>
      </c>
      <c r="I64" s="293">
        <f t="shared" si="26"/>
        <v>3000000</v>
      </c>
      <c r="J64" s="554"/>
      <c r="K64" s="458"/>
      <c r="L64" s="476"/>
      <c r="M64" s="476"/>
      <c r="N64" s="476"/>
      <c r="O64" s="476"/>
      <c r="P64" s="476"/>
      <c r="Q64" s="476"/>
      <c r="R64" s="476"/>
    </row>
    <row r="65" spans="1:18" ht="17.25" customHeight="1" x14ac:dyDescent="0.3">
      <c r="A65" s="173">
        <v>411111</v>
      </c>
      <c r="B65" s="227" t="s">
        <v>28</v>
      </c>
      <c r="C65" s="242">
        <f>SUM(D65:I65)</f>
        <v>198000000</v>
      </c>
      <c r="D65" s="326"/>
      <c r="E65" s="327"/>
      <c r="F65" s="327"/>
      <c r="G65" s="327">
        <v>195000000</v>
      </c>
      <c r="H65" s="327"/>
      <c r="I65" s="325">
        <v>3000000</v>
      </c>
      <c r="J65" s="555"/>
      <c r="K65" s="218"/>
      <c r="L65" s="474"/>
      <c r="M65" s="477"/>
      <c r="N65" s="477"/>
      <c r="O65" s="477"/>
      <c r="P65" s="477"/>
      <c r="Q65" s="477"/>
      <c r="R65" s="477"/>
    </row>
    <row r="66" spans="1:18" ht="17.25" customHeight="1" x14ac:dyDescent="0.3">
      <c r="A66" s="173">
        <v>411117</v>
      </c>
      <c r="B66" s="227" t="s">
        <v>179</v>
      </c>
      <c r="C66" s="242">
        <f t="shared" si="21"/>
        <v>1000000</v>
      </c>
      <c r="D66" s="326"/>
      <c r="E66" s="327"/>
      <c r="F66" s="327"/>
      <c r="G66" s="327">
        <v>1000000</v>
      </c>
      <c r="H66" s="327"/>
      <c r="I66" s="325"/>
      <c r="J66" s="555"/>
      <c r="K66" s="218"/>
      <c r="L66" s="474"/>
      <c r="M66" s="477"/>
      <c r="N66" s="477"/>
      <c r="O66" s="477"/>
      <c r="P66" s="477"/>
      <c r="Q66" s="477"/>
      <c r="R66" s="477"/>
    </row>
    <row r="67" spans="1:18" ht="17.25" customHeight="1" x14ac:dyDescent="0.3">
      <c r="A67" s="171">
        <v>412000</v>
      </c>
      <c r="B67" s="238" t="s">
        <v>271</v>
      </c>
      <c r="C67" s="242">
        <f>SUM(D67:I67)</f>
        <v>33015000</v>
      </c>
      <c r="D67" s="241">
        <f t="shared" ref="D67:I67" si="27">SUM(D68:D69)</f>
        <v>0</v>
      </c>
      <c r="E67" s="161">
        <f t="shared" si="27"/>
        <v>0</v>
      </c>
      <c r="F67" s="161">
        <f t="shared" si="27"/>
        <v>0</v>
      </c>
      <c r="G67" s="161">
        <f t="shared" si="27"/>
        <v>32500000</v>
      </c>
      <c r="H67" s="161">
        <f t="shared" si="27"/>
        <v>0</v>
      </c>
      <c r="I67" s="162">
        <f t="shared" si="27"/>
        <v>515000</v>
      </c>
      <c r="J67" s="553"/>
      <c r="K67" s="273"/>
      <c r="L67" s="474"/>
      <c r="M67" s="474"/>
      <c r="N67" s="474"/>
      <c r="O67" s="474"/>
      <c r="P67" s="474"/>
      <c r="Q67" s="474"/>
      <c r="R67" s="474"/>
    </row>
    <row r="68" spans="1:18" ht="17.25" customHeight="1" x14ac:dyDescent="0.3">
      <c r="A68" s="301">
        <v>412111</v>
      </c>
      <c r="B68" s="302" t="s">
        <v>154</v>
      </c>
      <c r="C68" s="287">
        <f t="shared" ref="C68:C204" si="28">SUM(D68:I68)</f>
        <v>23360000</v>
      </c>
      <c r="D68" s="288"/>
      <c r="E68" s="289"/>
      <c r="F68" s="289"/>
      <c r="G68" s="289">
        <v>23000000</v>
      </c>
      <c r="H68" s="289"/>
      <c r="I68" s="290">
        <v>360000</v>
      </c>
      <c r="J68" s="560"/>
      <c r="K68" s="452"/>
      <c r="L68" s="476"/>
      <c r="M68" s="478"/>
      <c r="N68" s="478"/>
      <c r="O68" s="478"/>
      <c r="P68" s="478"/>
      <c r="Q68" s="478"/>
      <c r="R68" s="478"/>
    </row>
    <row r="69" spans="1:18" ht="17.25" customHeight="1" x14ac:dyDescent="0.3">
      <c r="A69" s="301">
        <v>412211</v>
      </c>
      <c r="B69" s="302" t="s">
        <v>155</v>
      </c>
      <c r="C69" s="287">
        <f t="shared" si="28"/>
        <v>9655000</v>
      </c>
      <c r="D69" s="288"/>
      <c r="E69" s="289"/>
      <c r="F69" s="289"/>
      <c r="G69" s="289">
        <v>9500000</v>
      </c>
      <c r="H69" s="289"/>
      <c r="I69" s="290">
        <v>155000</v>
      </c>
      <c r="J69" s="560"/>
      <c r="K69" s="452"/>
      <c r="L69" s="476"/>
      <c r="M69" s="478"/>
      <c r="N69" s="478"/>
      <c r="O69" s="478"/>
      <c r="P69" s="478"/>
      <c r="Q69" s="478"/>
      <c r="R69" s="478"/>
    </row>
    <row r="70" spans="1:18" ht="17.25" customHeight="1" x14ac:dyDescent="0.3">
      <c r="A70" s="171">
        <v>413000</v>
      </c>
      <c r="B70" s="238" t="s">
        <v>272</v>
      </c>
      <c r="C70" s="236">
        <f>SUM(D70:I70)</f>
        <v>4450000</v>
      </c>
      <c r="D70" s="241">
        <f>D72+D73</f>
        <v>0</v>
      </c>
      <c r="E70" s="161">
        <f t="shared" ref="E70:I70" si="29">E72+E73</f>
        <v>0</v>
      </c>
      <c r="F70" s="161">
        <f t="shared" si="29"/>
        <v>0</v>
      </c>
      <c r="G70" s="161">
        <f t="shared" si="29"/>
        <v>1000000</v>
      </c>
      <c r="H70" s="161">
        <f t="shared" si="29"/>
        <v>0</v>
      </c>
      <c r="I70" s="162">
        <f t="shared" si="29"/>
        <v>3450000</v>
      </c>
      <c r="J70" s="553"/>
      <c r="K70" s="273"/>
      <c r="L70" s="222"/>
      <c r="M70" s="474"/>
      <c r="N70" s="474"/>
      <c r="O70" s="474"/>
      <c r="P70" s="474"/>
      <c r="Q70" s="474"/>
      <c r="R70" s="474"/>
    </row>
    <row r="71" spans="1:18" ht="17.25" customHeight="1" x14ac:dyDescent="0.3">
      <c r="A71" s="283">
        <v>413100</v>
      </c>
      <c r="B71" s="284" t="s">
        <v>349</v>
      </c>
      <c r="C71" s="287">
        <f>SUM(D71:I71)</f>
        <v>4450000</v>
      </c>
      <c r="D71" s="291">
        <f>SUM(D72:D73)</f>
        <v>0</v>
      </c>
      <c r="E71" s="291">
        <f t="shared" ref="E71:I71" si="30">SUM(E72:E73)</f>
        <v>0</v>
      </c>
      <c r="F71" s="291">
        <f t="shared" si="30"/>
        <v>0</v>
      </c>
      <c r="G71" s="291">
        <f t="shared" si="30"/>
        <v>1000000</v>
      </c>
      <c r="H71" s="291">
        <f t="shared" si="30"/>
        <v>0</v>
      </c>
      <c r="I71" s="294">
        <f t="shared" si="30"/>
        <v>3450000</v>
      </c>
      <c r="J71" s="554"/>
      <c r="K71" s="458"/>
      <c r="L71" s="476"/>
      <c r="M71" s="476"/>
      <c r="N71" s="476"/>
      <c r="O71" s="476"/>
      <c r="P71" s="476"/>
      <c r="Q71" s="476"/>
      <c r="R71" s="476"/>
    </row>
    <row r="72" spans="1:18" ht="17.25" customHeight="1" x14ac:dyDescent="0.3">
      <c r="A72" s="173">
        <v>413142</v>
      </c>
      <c r="B72" s="227" t="s">
        <v>31</v>
      </c>
      <c r="C72" s="236">
        <f t="shared" si="28"/>
        <v>600000</v>
      </c>
      <c r="D72" s="326"/>
      <c r="E72" s="327"/>
      <c r="F72" s="327"/>
      <c r="G72" s="327"/>
      <c r="H72" s="327"/>
      <c r="I72" s="325">
        <v>600000</v>
      </c>
      <c r="J72" s="555"/>
      <c r="K72" s="218"/>
      <c r="L72" s="222"/>
      <c r="M72" s="477"/>
      <c r="N72" s="477"/>
      <c r="O72" s="477"/>
      <c r="P72" s="477"/>
      <c r="Q72" s="477"/>
      <c r="R72" s="477"/>
    </row>
    <row r="73" spans="1:18" ht="17.25" customHeight="1" x14ac:dyDescent="0.3">
      <c r="A73" s="173">
        <v>413151</v>
      </c>
      <c r="B73" s="227" t="s">
        <v>156</v>
      </c>
      <c r="C73" s="236">
        <f t="shared" si="28"/>
        <v>3850000</v>
      </c>
      <c r="D73" s="326"/>
      <c r="E73" s="327"/>
      <c r="F73" s="327"/>
      <c r="G73" s="327">
        <v>1000000</v>
      </c>
      <c r="H73" s="327"/>
      <c r="I73" s="325">
        <v>2850000</v>
      </c>
      <c r="J73" s="555"/>
      <c r="K73" s="218"/>
      <c r="L73" s="222"/>
      <c r="M73" s="477"/>
      <c r="N73" s="477"/>
      <c r="O73" s="477"/>
      <c r="P73" s="477"/>
      <c r="Q73" s="477"/>
      <c r="R73" s="477"/>
    </row>
    <row r="74" spans="1:18" ht="17.25" customHeight="1" x14ac:dyDescent="0.3">
      <c r="A74" s="171">
        <v>414000</v>
      </c>
      <c r="B74" s="238" t="s">
        <v>273</v>
      </c>
      <c r="C74" s="236">
        <f>SUM(D74:I74)</f>
        <v>3000000</v>
      </c>
      <c r="D74" s="241">
        <f>SUM(D75)+D77+D80</f>
        <v>0</v>
      </c>
      <c r="E74" s="241">
        <f t="shared" ref="E74:I74" si="31">SUM(E75)+E77+E80</f>
        <v>0</v>
      </c>
      <c r="F74" s="241">
        <f t="shared" si="31"/>
        <v>300000</v>
      </c>
      <c r="G74" s="241">
        <f t="shared" si="31"/>
        <v>0</v>
      </c>
      <c r="H74" s="241">
        <f t="shared" si="31"/>
        <v>0</v>
      </c>
      <c r="I74" s="282">
        <f t="shared" si="31"/>
        <v>2700000</v>
      </c>
      <c r="J74" s="553"/>
      <c r="K74" s="273"/>
      <c r="L74" s="222"/>
      <c r="M74" s="474"/>
      <c r="N74" s="474"/>
      <c r="O74" s="474"/>
      <c r="P74" s="474"/>
      <c r="Q74" s="474"/>
      <c r="R74" s="474"/>
    </row>
    <row r="75" spans="1:18" ht="17.25" customHeight="1" x14ac:dyDescent="0.3">
      <c r="A75" s="285">
        <v>414100</v>
      </c>
      <c r="B75" s="286" t="s">
        <v>322</v>
      </c>
      <c r="C75" s="287">
        <f>SUM(D75:I75)</f>
        <v>300000</v>
      </c>
      <c r="D75" s="291">
        <f>SUM(D76)</f>
        <v>0</v>
      </c>
      <c r="E75" s="291">
        <f t="shared" ref="E75:I75" si="32">SUM(E76)</f>
        <v>0</v>
      </c>
      <c r="F75" s="291">
        <f t="shared" si="32"/>
        <v>300000</v>
      </c>
      <c r="G75" s="291">
        <f t="shared" si="32"/>
        <v>0</v>
      </c>
      <c r="H75" s="291">
        <f t="shared" si="32"/>
        <v>0</v>
      </c>
      <c r="I75" s="294">
        <f t="shared" si="32"/>
        <v>0</v>
      </c>
      <c r="J75" s="554"/>
      <c r="K75" s="458"/>
      <c r="L75" s="476"/>
      <c r="M75" s="476"/>
      <c r="N75" s="476"/>
      <c r="O75" s="476"/>
      <c r="P75" s="476"/>
      <c r="Q75" s="476"/>
      <c r="R75" s="476"/>
    </row>
    <row r="76" spans="1:18" ht="17.25" customHeight="1" x14ac:dyDescent="0.3">
      <c r="A76" s="173">
        <v>414111</v>
      </c>
      <c r="B76" s="227" t="s">
        <v>33</v>
      </c>
      <c r="C76" s="243">
        <f t="shared" si="28"/>
        <v>300000</v>
      </c>
      <c r="D76" s="326"/>
      <c r="E76" s="327"/>
      <c r="F76" s="327">
        <v>300000</v>
      </c>
      <c r="G76" s="327"/>
      <c r="H76" s="327"/>
      <c r="I76" s="325"/>
      <c r="J76" s="555"/>
      <c r="K76" s="218"/>
      <c r="L76" s="219"/>
      <c r="M76" s="477"/>
      <c r="N76" s="477"/>
      <c r="O76" s="477"/>
      <c r="P76" s="477"/>
      <c r="Q76" s="477"/>
      <c r="R76" s="477"/>
    </row>
    <row r="77" spans="1:18" ht="17.25" customHeight="1" x14ac:dyDescent="0.3">
      <c r="A77" s="285">
        <v>414300</v>
      </c>
      <c r="B77" s="286" t="s">
        <v>321</v>
      </c>
      <c r="C77" s="287">
        <f>SUM(D77:I77)</f>
        <v>2600000</v>
      </c>
      <c r="D77" s="307">
        <f>SUM(D78:D79)</f>
        <v>0</v>
      </c>
      <c r="E77" s="307">
        <f t="shared" ref="E77:I77" si="33">SUM(E78:E79)</f>
        <v>0</v>
      </c>
      <c r="F77" s="307">
        <f t="shared" si="33"/>
        <v>0</v>
      </c>
      <c r="G77" s="307">
        <f t="shared" si="33"/>
        <v>0</v>
      </c>
      <c r="H77" s="307">
        <f t="shared" si="33"/>
        <v>0</v>
      </c>
      <c r="I77" s="308">
        <f t="shared" si="33"/>
        <v>2600000</v>
      </c>
      <c r="J77" s="554"/>
      <c r="K77" s="458"/>
      <c r="L77" s="476"/>
      <c r="M77" s="478"/>
      <c r="N77" s="478"/>
      <c r="O77" s="478"/>
      <c r="P77" s="478"/>
      <c r="Q77" s="478"/>
      <c r="R77" s="478"/>
    </row>
    <row r="78" spans="1:18" ht="17.25" customHeight="1" x14ac:dyDescent="0.3">
      <c r="A78" s="173">
        <v>414311</v>
      </c>
      <c r="B78" s="227" t="s">
        <v>34</v>
      </c>
      <c r="C78" s="243">
        <f t="shared" si="28"/>
        <v>2500000</v>
      </c>
      <c r="D78" s="326"/>
      <c r="E78" s="327"/>
      <c r="F78" s="327"/>
      <c r="G78" s="327"/>
      <c r="H78" s="327"/>
      <c r="I78" s="325">
        <v>2500000</v>
      </c>
      <c r="J78" s="555"/>
      <c r="K78" s="218"/>
      <c r="L78" s="219"/>
      <c r="M78" s="477"/>
      <c r="N78" s="477"/>
      <c r="O78" s="477"/>
      <c r="P78" s="477"/>
      <c r="Q78" s="477"/>
      <c r="R78" s="477"/>
    </row>
    <row r="79" spans="1:18" ht="17.25" customHeight="1" x14ac:dyDescent="0.3">
      <c r="A79" s="173">
        <v>414314</v>
      </c>
      <c r="B79" s="227" t="s">
        <v>35</v>
      </c>
      <c r="C79" s="243">
        <f t="shared" si="28"/>
        <v>100000</v>
      </c>
      <c r="D79" s="326"/>
      <c r="E79" s="327"/>
      <c r="F79" s="327"/>
      <c r="G79" s="327"/>
      <c r="H79" s="327"/>
      <c r="I79" s="325">
        <v>100000</v>
      </c>
      <c r="J79" s="555"/>
      <c r="K79" s="218"/>
      <c r="L79" s="219"/>
      <c r="M79" s="477"/>
      <c r="N79" s="477"/>
      <c r="O79" s="477"/>
      <c r="P79" s="477"/>
      <c r="Q79" s="477"/>
      <c r="R79" s="477"/>
    </row>
    <row r="80" spans="1:18" ht="17.25" customHeight="1" x14ac:dyDescent="0.3">
      <c r="A80" s="309">
        <v>414400</v>
      </c>
      <c r="B80" s="310" t="s">
        <v>323</v>
      </c>
      <c r="C80" s="363">
        <f>SUM(D80:I80)</f>
        <v>100000</v>
      </c>
      <c r="D80" s="364">
        <f>SUM(D81)</f>
        <v>0</v>
      </c>
      <c r="E80" s="364">
        <f t="shared" ref="E80:I80" si="34">SUM(E81)</f>
        <v>0</v>
      </c>
      <c r="F80" s="364">
        <f t="shared" si="34"/>
        <v>0</v>
      </c>
      <c r="G80" s="364">
        <f t="shared" si="34"/>
        <v>0</v>
      </c>
      <c r="H80" s="364">
        <f t="shared" si="34"/>
        <v>0</v>
      </c>
      <c r="I80" s="365">
        <f t="shared" si="34"/>
        <v>100000</v>
      </c>
      <c r="J80" s="561"/>
      <c r="K80" s="480"/>
      <c r="L80" s="481"/>
      <c r="M80" s="482"/>
      <c r="N80" s="482"/>
      <c r="O80" s="482"/>
      <c r="P80" s="482"/>
      <c r="Q80" s="482"/>
      <c r="R80" s="482"/>
    </row>
    <row r="81" spans="1:18" ht="17.25" customHeight="1" x14ac:dyDescent="0.3">
      <c r="A81" s="278">
        <v>414411</v>
      </c>
      <c r="B81" s="279" t="s">
        <v>124</v>
      </c>
      <c r="C81" s="243">
        <f t="shared" si="28"/>
        <v>100000</v>
      </c>
      <c r="D81" s="329"/>
      <c r="E81" s="330"/>
      <c r="F81" s="330"/>
      <c r="G81" s="330"/>
      <c r="H81" s="330"/>
      <c r="I81" s="331">
        <v>100000</v>
      </c>
      <c r="J81" s="562"/>
      <c r="K81" s="454"/>
      <c r="L81" s="219"/>
      <c r="M81" s="483"/>
      <c r="N81" s="483"/>
      <c r="O81" s="483"/>
      <c r="P81" s="483"/>
      <c r="Q81" s="483"/>
      <c r="R81" s="483"/>
    </row>
    <row r="82" spans="1:18" ht="17.25" customHeight="1" x14ac:dyDescent="0.3">
      <c r="A82" s="171">
        <v>415000</v>
      </c>
      <c r="B82" s="238" t="s">
        <v>274</v>
      </c>
      <c r="C82" s="236">
        <f>SUM(D82:I82)</f>
        <v>0</v>
      </c>
      <c r="D82" s="234">
        <f>D83</f>
        <v>0</v>
      </c>
      <c r="E82" s="198">
        <f t="shared" ref="E82:I82" si="35">E83</f>
        <v>0</v>
      </c>
      <c r="F82" s="198">
        <f t="shared" si="35"/>
        <v>0</v>
      </c>
      <c r="G82" s="198">
        <f t="shared" si="35"/>
        <v>0</v>
      </c>
      <c r="H82" s="198">
        <f t="shared" si="35"/>
        <v>0</v>
      </c>
      <c r="I82" s="216">
        <f t="shared" si="35"/>
        <v>0</v>
      </c>
      <c r="J82" s="553"/>
      <c r="K82" s="273"/>
      <c r="L82" s="222"/>
      <c r="M82" s="222"/>
      <c r="N82" s="222"/>
      <c r="O82" s="222"/>
      <c r="P82" s="222"/>
      <c r="Q82" s="222"/>
      <c r="R82" s="222"/>
    </row>
    <row r="83" spans="1:18" ht="17.25" customHeight="1" x14ac:dyDescent="0.3">
      <c r="A83" s="283">
        <v>415100</v>
      </c>
      <c r="B83" s="284" t="s">
        <v>275</v>
      </c>
      <c r="C83" s="287">
        <f>SUM(D83:I83)</f>
        <v>0</v>
      </c>
      <c r="D83" s="288"/>
      <c r="E83" s="289"/>
      <c r="F83" s="289"/>
      <c r="G83" s="289"/>
      <c r="H83" s="289"/>
      <c r="I83" s="290"/>
      <c r="J83" s="554"/>
      <c r="K83" s="458"/>
      <c r="L83" s="476"/>
      <c r="M83" s="478"/>
      <c r="N83" s="478"/>
      <c r="O83" s="478"/>
      <c r="P83" s="478"/>
      <c r="Q83" s="478"/>
      <c r="R83" s="478"/>
    </row>
    <row r="84" spans="1:18" ht="17.25" customHeight="1" x14ac:dyDescent="0.3">
      <c r="A84" s="171">
        <v>416000</v>
      </c>
      <c r="B84" s="238" t="s">
        <v>276</v>
      </c>
      <c r="C84" s="236">
        <f t="shared" si="28"/>
        <v>2500000</v>
      </c>
      <c r="D84" s="241">
        <f>D86</f>
        <v>0</v>
      </c>
      <c r="E84" s="161">
        <f t="shared" ref="E84:I84" si="36">E86</f>
        <v>0</v>
      </c>
      <c r="F84" s="161">
        <f t="shared" si="36"/>
        <v>0</v>
      </c>
      <c r="G84" s="161">
        <f t="shared" si="36"/>
        <v>1000000</v>
      </c>
      <c r="H84" s="161">
        <f t="shared" si="36"/>
        <v>0</v>
      </c>
      <c r="I84" s="162">
        <f t="shared" si="36"/>
        <v>1500000</v>
      </c>
      <c r="J84" s="553"/>
      <c r="K84" s="273"/>
      <c r="L84" s="222"/>
      <c r="M84" s="474"/>
      <c r="N84" s="474"/>
      <c r="O84" s="474"/>
      <c r="P84" s="474"/>
      <c r="Q84" s="474"/>
      <c r="R84" s="474"/>
    </row>
    <row r="85" spans="1:18" ht="17.25" customHeight="1" x14ac:dyDescent="0.3">
      <c r="A85" s="283">
        <v>416100</v>
      </c>
      <c r="B85" s="284" t="s">
        <v>350</v>
      </c>
      <c r="C85" s="287">
        <f>SUM(D85:I85)</f>
        <v>2500000</v>
      </c>
      <c r="D85" s="291">
        <f>SUM(D86)</f>
        <v>0</v>
      </c>
      <c r="E85" s="291">
        <f t="shared" ref="E85:I85" si="37">SUM(E86)</f>
        <v>0</v>
      </c>
      <c r="F85" s="291">
        <f t="shared" si="37"/>
        <v>0</v>
      </c>
      <c r="G85" s="291">
        <f t="shared" si="37"/>
        <v>1000000</v>
      </c>
      <c r="H85" s="291">
        <f t="shared" si="37"/>
        <v>0</v>
      </c>
      <c r="I85" s="294">
        <f t="shared" si="37"/>
        <v>1500000</v>
      </c>
      <c r="J85" s="554"/>
      <c r="K85" s="458"/>
      <c r="L85" s="476"/>
      <c r="M85" s="476"/>
      <c r="N85" s="476"/>
      <c r="O85" s="476"/>
      <c r="P85" s="476"/>
      <c r="Q85" s="476"/>
      <c r="R85" s="476"/>
    </row>
    <row r="86" spans="1:18" ht="17.25" customHeight="1" x14ac:dyDescent="0.3">
      <c r="A86" s="177">
        <v>416111</v>
      </c>
      <c r="B86" s="231" t="s">
        <v>277</v>
      </c>
      <c r="C86" s="243">
        <f t="shared" si="28"/>
        <v>2500000</v>
      </c>
      <c r="D86" s="326"/>
      <c r="E86" s="327"/>
      <c r="F86" s="327"/>
      <c r="G86" s="327">
        <v>1000000</v>
      </c>
      <c r="H86" s="327"/>
      <c r="I86" s="325">
        <v>1500000</v>
      </c>
      <c r="J86" s="563"/>
      <c r="K86" s="267"/>
      <c r="L86" s="219"/>
      <c r="M86" s="477"/>
      <c r="N86" s="477"/>
      <c r="O86" s="477"/>
      <c r="P86" s="477"/>
      <c r="Q86" s="477"/>
      <c r="R86" s="477"/>
    </row>
    <row r="87" spans="1:18" ht="17.25" customHeight="1" x14ac:dyDescent="0.3">
      <c r="A87" s="178">
        <v>420000</v>
      </c>
      <c r="B87" s="237" t="s">
        <v>278</v>
      </c>
      <c r="C87" s="256">
        <f>SUM(D87:I87)</f>
        <v>173909530</v>
      </c>
      <c r="D87" s="252">
        <f t="shared" ref="D87:I87" si="38">D88+D118+D132+D166+D169+D182</f>
        <v>0</v>
      </c>
      <c r="E87" s="213">
        <f t="shared" si="38"/>
        <v>0</v>
      </c>
      <c r="F87" s="213">
        <f t="shared" si="38"/>
        <v>0</v>
      </c>
      <c r="G87" s="213">
        <f t="shared" si="38"/>
        <v>40275000</v>
      </c>
      <c r="H87" s="213">
        <f t="shared" si="38"/>
        <v>0</v>
      </c>
      <c r="I87" s="214">
        <f t="shared" si="38"/>
        <v>133634530</v>
      </c>
      <c r="J87" s="564"/>
      <c r="K87" s="473"/>
      <c r="L87" s="486"/>
      <c r="M87" s="487"/>
      <c r="N87" s="487"/>
      <c r="O87" s="487"/>
      <c r="P87" s="487"/>
      <c r="Q87" s="487"/>
      <c r="R87" s="487"/>
    </row>
    <row r="88" spans="1:18" ht="17.25" customHeight="1" x14ac:dyDescent="0.3">
      <c r="A88" s="171">
        <v>421000</v>
      </c>
      <c r="B88" s="238" t="s">
        <v>279</v>
      </c>
      <c r="C88" s="256">
        <f>SUM(D88:I88)</f>
        <v>39351450</v>
      </c>
      <c r="D88" s="253">
        <f>D89+D92+D101+D110+D116+D95</f>
        <v>0</v>
      </c>
      <c r="E88" s="215">
        <f>E89+E92+E101+E110+E116+E95</f>
        <v>0</v>
      </c>
      <c r="F88" s="215">
        <f>F89+F92+F101+F110+F116+F95</f>
        <v>0</v>
      </c>
      <c r="G88" s="215">
        <f>G89+G92+G101+G110+G116+G95</f>
        <v>15371000</v>
      </c>
      <c r="H88" s="215">
        <f>H89+H92+H101+H110+H116+H95</f>
        <v>0</v>
      </c>
      <c r="I88" s="281">
        <f>I89+I92+I95+I101+I110+I116</f>
        <v>23980450</v>
      </c>
      <c r="J88" s="553"/>
      <c r="K88" s="273"/>
      <c r="L88" s="486"/>
      <c r="M88" s="488"/>
      <c r="N88" s="488"/>
      <c r="O88" s="488"/>
      <c r="P88" s="488"/>
      <c r="Q88" s="488"/>
      <c r="R88" s="488"/>
    </row>
    <row r="89" spans="1:18" ht="17.25" customHeight="1" x14ac:dyDescent="0.3">
      <c r="A89" s="285">
        <v>421100</v>
      </c>
      <c r="B89" s="286" t="s">
        <v>324</v>
      </c>
      <c r="C89" s="311">
        <f>SUM(D89:I89)</f>
        <v>1030000</v>
      </c>
      <c r="D89" s="312">
        <f>SUM(D90:D91)</f>
        <v>0</v>
      </c>
      <c r="E89" s="312">
        <f t="shared" ref="E89:I89" si="39">SUM(E90:E91)</f>
        <v>0</v>
      </c>
      <c r="F89" s="312">
        <f>SUM(F90:F91)</f>
        <v>0</v>
      </c>
      <c r="G89" s="312">
        <f t="shared" si="39"/>
        <v>770000</v>
      </c>
      <c r="H89" s="312">
        <f t="shared" si="39"/>
        <v>0</v>
      </c>
      <c r="I89" s="313">
        <f t="shared" si="39"/>
        <v>260000</v>
      </c>
      <c r="J89" s="554"/>
      <c r="K89" s="458"/>
      <c r="L89" s="489"/>
      <c r="M89" s="489"/>
      <c r="N89" s="489"/>
      <c r="O89" s="489"/>
      <c r="P89" s="489"/>
      <c r="Q89" s="489"/>
      <c r="R89" s="489"/>
    </row>
    <row r="90" spans="1:18" ht="17.25" customHeight="1" x14ac:dyDescent="0.3">
      <c r="A90" s="173">
        <v>421111</v>
      </c>
      <c r="B90" s="227" t="s">
        <v>38</v>
      </c>
      <c r="C90" s="243">
        <f t="shared" ref="C90:C102" si="40">SUM(D90:I90)</f>
        <v>800000</v>
      </c>
      <c r="D90" s="326"/>
      <c r="E90" s="327"/>
      <c r="F90" s="327"/>
      <c r="G90" s="328">
        <v>600000</v>
      </c>
      <c r="H90" s="328"/>
      <c r="I90" s="324">
        <v>200000</v>
      </c>
      <c r="J90" s="555"/>
      <c r="K90" s="218"/>
      <c r="L90" s="219"/>
      <c r="M90" s="477"/>
      <c r="N90" s="477"/>
      <c r="O90" s="477"/>
      <c r="P90" s="490"/>
      <c r="Q90" s="490"/>
      <c r="R90" s="490"/>
    </row>
    <row r="91" spans="1:18" ht="17.25" customHeight="1" x14ac:dyDescent="0.3">
      <c r="A91" s="173">
        <v>421121</v>
      </c>
      <c r="B91" s="227" t="s">
        <v>39</v>
      </c>
      <c r="C91" s="243">
        <f t="shared" si="40"/>
        <v>230000</v>
      </c>
      <c r="D91" s="326"/>
      <c r="E91" s="327"/>
      <c r="F91" s="327"/>
      <c r="G91" s="328">
        <v>170000</v>
      </c>
      <c r="H91" s="328"/>
      <c r="I91" s="324">
        <v>60000</v>
      </c>
      <c r="J91" s="555"/>
      <c r="K91" s="218"/>
      <c r="L91" s="219"/>
      <c r="M91" s="477"/>
      <c r="N91" s="477"/>
      <c r="O91" s="477"/>
      <c r="P91" s="490"/>
      <c r="Q91" s="490"/>
      <c r="R91" s="490"/>
    </row>
    <row r="92" spans="1:18" ht="17.25" customHeight="1" x14ac:dyDescent="0.3">
      <c r="A92" s="285">
        <v>421200</v>
      </c>
      <c r="B92" s="286" t="s">
        <v>325</v>
      </c>
      <c r="C92" s="287">
        <f>SUM(D92:I92)</f>
        <v>30050000</v>
      </c>
      <c r="D92" s="291">
        <f>SUM(D93:D94)</f>
        <v>0</v>
      </c>
      <c r="E92" s="292">
        <f t="shared" ref="E92:I92" si="41">SUM(E93:E94)</f>
        <v>0</v>
      </c>
      <c r="F92" s="292">
        <f t="shared" si="41"/>
        <v>0</v>
      </c>
      <c r="G92" s="292">
        <f t="shared" si="41"/>
        <v>13000000</v>
      </c>
      <c r="H92" s="292">
        <f t="shared" si="41"/>
        <v>0</v>
      </c>
      <c r="I92" s="293">
        <f t="shared" si="41"/>
        <v>17050000</v>
      </c>
      <c r="J92" s="554"/>
      <c r="K92" s="458"/>
      <c r="L92" s="476"/>
      <c r="M92" s="476"/>
      <c r="N92" s="476"/>
      <c r="O92" s="476"/>
      <c r="P92" s="476"/>
      <c r="Q92" s="476"/>
      <c r="R92" s="476"/>
    </row>
    <row r="93" spans="1:18" ht="17.25" customHeight="1" x14ac:dyDescent="0.3">
      <c r="A93" s="173">
        <v>421211</v>
      </c>
      <c r="B93" s="227" t="s">
        <v>40</v>
      </c>
      <c r="C93" s="243">
        <f t="shared" si="40"/>
        <v>10800000</v>
      </c>
      <c r="D93" s="326"/>
      <c r="E93" s="327"/>
      <c r="F93" s="327"/>
      <c r="G93" s="328">
        <v>5000000</v>
      </c>
      <c r="H93" s="328"/>
      <c r="I93" s="324">
        <v>5800000</v>
      </c>
      <c r="J93" s="555"/>
      <c r="K93" s="218"/>
      <c r="L93" s="219"/>
      <c r="M93" s="477"/>
      <c r="N93" s="477"/>
      <c r="O93" s="477"/>
      <c r="P93" s="490"/>
      <c r="Q93" s="490"/>
      <c r="R93" s="490"/>
    </row>
    <row r="94" spans="1:18" ht="17.25" customHeight="1" x14ac:dyDescent="0.3">
      <c r="A94" s="173">
        <v>421221</v>
      </c>
      <c r="B94" s="227" t="s">
        <v>41</v>
      </c>
      <c r="C94" s="243">
        <f t="shared" si="40"/>
        <v>19250000</v>
      </c>
      <c r="D94" s="326"/>
      <c r="E94" s="327"/>
      <c r="F94" s="327"/>
      <c r="G94" s="328">
        <v>8000000</v>
      </c>
      <c r="H94" s="328"/>
      <c r="I94" s="324">
        <v>11250000</v>
      </c>
      <c r="J94" s="555"/>
      <c r="K94" s="218"/>
      <c r="L94" s="219"/>
      <c r="M94" s="477"/>
      <c r="N94" s="477"/>
      <c r="O94" s="477"/>
      <c r="P94" s="490"/>
      <c r="Q94" s="490"/>
      <c r="R94" s="490"/>
    </row>
    <row r="95" spans="1:18" ht="17.25" customHeight="1" x14ac:dyDescent="0.3">
      <c r="A95" s="285">
        <v>421300</v>
      </c>
      <c r="B95" s="286" t="s">
        <v>326</v>
      </c>
      <c r="C95" s="287">
        <f>SUM(D95:I95)</f>
        <v>4649450</v>
      </c>
      <c r="D95" s="291">
        <f>SUM(D96:D100)</f>
        <v>0</v>
      </c>
      <c r="E95" s="292">
        <f t="shared" ref="E95:H95" si="42">SUM(E96:E100)</f>
        <v>0</v>
      </c>
      <c r="F95" s="292">
        <f t="shared" si="42"/>
        <v>0</v>
      </c>
      <c r="G95" s="292">
        <f>SUM(G96:G100)</f>
        <v>950000</v>
      </c>
      <c r="H95" s="292">
        <f t="shared" si="42"/>
        <v>0</v>
      </c>
      <c r="I95" s="293">
        <f>SUM(I96:I100)</f>
        <v>3699450</v>
      </c>
      <c r="J95" s="554"/>
      <c r="K95" s="458"/>
      <c r="L95" s="476"/>
      <c r="M95" s="476"/>
      <c r="N95" s="476"/>
      <c r="O95" s="476"/>
      <c r="P95" s="476"/>
      <c r="Q95" s="476"/>
      <c r="R95" s="476"/>
    </row>
    <row r="96" spans="1:18" ht="17.25" customHeight="1" x14ac:dyDescent="0.3">
      <c r="A96" s="173">
        <v>421311</v>
      </c>
      <c r="B96" s="227" t="s">
        <v>176</v>
      </c>
      <c r="C96" s="243">
        <f t="shared" si="40"/>
        <v>100000</v>
      </c>
      <c r="D96" s="326"/>
      <c r="E96" s="327"/>
      <c r="F96" s="327"/>
      <c r="G96" s="328">
        <v>50000</v>
      </c>
      <c r="H96" s="328"/>
      <c r="I96" s="324">
        <v>50000</v>
      </c>
      <c r="J96" s="555"/>
      <c r="K96" s="218"/>
      <c r="L96" s="219"/>
      <c r="M96" s="477"/>
      <c r="N96" s="477"/>
      <c r="O96" s="477"/>
      <c r="P96" s="490"/>
      <c r="Q96" s="490"/>
      <c r="R96" s="490"/>
    </row>
    <row r="97" spans="1:18" ht="17.25" customHeight="1" x14ac:dyDescent="0.3">
      <c r="A97" s="173">
        <v>421321</v>
      </c>
      <c r="B97" s="227" t="s">
        <v>42</v>
      </c>
      <c r="C97" s="243">
        <f t="shared" si="40"/>
        <v>400000</v>
      </c>
      <c r="D97" s="326"/>
      <c r="E97" s="327"/>
      <c r="F97" s="327"/>
      <c r="G97" s="328">
        <v>100000</v>
      </c>
      <c r="H97" s="328"/>
      <c r="I97" s="324">
        <v>300000</v>
      </c>
      <c r="J97" s="555"/>
      <c r="K97" s="218"/>
      <c r="L97" s="219"/>
      <c r="M97" s="477"/>
      <c r="N97" s="477"/>
      <c r="O97" s="477"/>
      <c r="P97" s="490"/>
      <c r="Q97" s="490"/>
      <c r="R97" s="490"/>
    </row>
    <row r="98" spans="1:18" ht="17.25" customHeight="1" x14ac:dyDescent="0.3">
      <c r="A98" s="173">
        <v>421323</v>
      </c>
      <c r="B98" s="227" t="s">
        <v>135</v>
      </c>
      <c r="C98" s="243">
        <f t="shared" si="40"/>
        <v>3000000</v>
      </c>
      <c r="D98" s="326"/>
      <c r="E98" s="327"/>
      <c r="F98" s="327"/>
      <c r="G98" s="328">
        <v>500000</v>
      </c>
      <c r="H98" s="328"/>
      <c r="I98" s="324">
        <v>2500000</v>
      </c>
      <c r="J98" s="555"/>
      <c r="K98" s="218"/>
      <c r="L98" s="219"/>
      <c r="M98" s="477"/>
      <c r="N98" s="477"/>
      <c r="O98" s="477"/>
      <c r="P98" s="490"/>
      <c r="Q98" s="490"/>
      <c r="R98" s="490"/>
    </row>
    <row r="99" spans="1:18" ht="17.25" customHeight="1" x14ac:dyDescent="0.3">
      <c r="A99" s="173">
        <v>421324</v>
      </c>
      <c r="B99" s="227" t="s">
        <v>43</v>
      </c>
      <c r="C99" s="243">
        <f t="shared" si="40"/>
        <v>549450</v>
      </c>
      <c r="D99" s="326"/>
      <c r="E99" s="327"/>
      <c r="F99" s="327"/>
      <c r="G99" s="328">
        <v>100000</v>
      </c>
      <c r="H99" s="328"/>
      <c r="I99" s="324">
        <v>449450</v>
      </c>
      <c r="J99" s="555"/>
      <c r="K99" s="218"/>
      <c r="L99" s="219"/>
      <c r="M99" s="477"/>
      <c r="N99" s="477"/>
      <c r="O99" s="477"/>
      <c r="P99" s="490"/>
      <c r="Q99" s="490"/>
      <c r="R99" s="490"/>
    </row>
    <row r="100" spans="1:18" ht="17.25" customHeight="1" x14ac:dyDescent="0.3">
      <c r="A100" s="173">
        <v>421325</v>
      </c>
      <c r="B100" s="227" t="s">
        <v>177</v>
      </c>
      <c r="C100" s="243">
        <f t="shared" si="40"/>
        <v>600000</v>
      </c>
      <c r="D100" s="326"/>
      <c r="E100" s="327"/>
      <c r="F100" s="327"/>
      <c r="G100" s="328">
        <v>200000</v>
      </c>
      <c r="H100" s="328"/>
      <c r="I100" s="324">
        <v>400000</v>
      </c>
      <c r="J100" s="555"/>
      <c r="K100" s="218"/>
      <c r="L100" s="219"/>
      <c r="M100" s="477"/>
      <c r="N100" s="477"/>
      <c r="O100" s="477"/>
      <c r="P100" s="490"/>
      <c r="Q100" s="490"/>
      <c r="R100" s="490"/>
    </row>
    <row r="101" spans="1:18" ht="17.25" customHeight="1" x14ac:dyDescent="0.3">
      <c r="A101" s="285">
        <v>421400</v>
      </c>
      <c r="B101" s="286" t="s">
        <v>327</v>
      </c>
      <c r="C101" s="314">
        <f>SUM(D101:I101)</f>
        <v>2822000</v>
      </c>
      <c r="D101" s="315">
        <f t="shared" ref="D101:I101" si="43">SUM(D107:D109)+D102</f>
        <v>0</v>
      </c>
      <c r="E101" s="316">
        <f t="shared" si="43"/>
        <v>0</v>
      </c>
      <c r="F101" s="316">
        <f t="shared" si="43"/>
        <v>0</v>
      </c>
      <c r="G101" s="316">
        <f t="shared" si="43"/>
        <v>450000</v>
      </c>
      <c r="H101" s="316">
        <f t="shared" si="43"/>
        <v>0</v>
      </c>
      <c r="I101" s="317">
        <f t="shared" si="43"/>
        <v>2372000</v>
      </c>
      <c r="J101" s="554"/>
      <c r="K101" s="458"/>
      <c r="L101" s="476"/>
      <c r="M101" s="476"/>
      <c r="N101" s="476"/>
      <c r="O101" s="476"/>
      <c r="P101" s="476"/>
      <c r="Q101" s="476"/>
      <c r="R101" s="476"/>
    </row>
    <row r="102" spans="1:18" ht="17.25" customHeight="1" thickBot="1" x14ac:dyDescent="0.35">
      <c r="A102" s="179">
        <v>421411</v>
      </c>
      <c r="B102" s="229" t="s">
        <v>44</v>
      </c>
      <c r="C102" s="543">
        <f t="shared" si="40"/>
        <v>1176000</v>
      </c>
      <c r="D102" s="544"/>
      <c r="E102" s="545"/>
      <c r="F102" s="545"/>
      <c r="G102" s="546">
        <v>300000</v>
      </c>
      <c r="H102" s="546"/>
      <c r="I102" s="547">
        <v>876000</v>
      </c>
      <c r="J102" s="555"/>
      <c r="K102" s="218"/>
      <c r="L102" s="219"/>
      <c r="M102" s="477"/>
      <c r="N102" s="477"/>
      <c r="O102" s="477"/>
      <c r="P102" s="490"/>
      <c r="Q102" s="490"/>
      <c r="R102" s="490"/>
    </row>
    <row r="103" spans="1:18" ht="11.25" customHeight="1" thickBot="1" x14ac:dyDescent="0.35">
      <c r="A103" s="648" t="s">
        <v>4</v>
      </c>
      <c r="B103" s="650" t="s">
        <v>230</v>
      </c>
      <c r="C103" s="638" t="s">
        <v>264</v>
      </c>
      <c r="D103" s="639"/>
      <c r="E103" s="639"/>
      <c r="F103" s="639"/>
      <c r="G103" s="639"/>
      <c r="H103" s="639"/>
      <c r="I103" s="640"/>
      <c r="J103" s="551"/>
      <c r="K103" s="273"/>
      <c r="L103" s="273"/>
      <c r="M103" s="515"/>
      <c r="N103" s="515"/>
      <c r="O103" s="515"/>
      <c r="P103" s="515"/>
      <c r="Q103" s="515"/>
      <c r="R103" s="515"/>
    </row>
    <row r="104" spans="1:18" ht="15" customHeight="1" x14ac:dyDescent="0.3">
      <c r="A104" s="649"/>
      <c r="B104" s="651"/>
      <c r="C104" s="641" t="s">
        <v>309</v>
      </c>
      <c r="D104" s="643" t="s">
        <v>265</v>
      </c>
      <c r="E104" s="644"/>
      <c r="F104" s="644"/>
      <c r="G104" s="644"/>
      <c r="H104" s="645" t="s">
        <v>233</v>
      </c>
      <c r="I104" s="646" t="s">
        <v>234</v>
      </c>
      <c r="J104" s="558"/>
      <c r="K104" s="513"/>
      <c r="L104" s="514"/>
      <c r="M104" s="273"/>
      <c r="N104" s="515"/>
      <c r="O104" s="515"/>
      <c r="P104" s="515"/>
      <c r="Q104" s="273"/>
      <c r="R104" s="273"/>
    </row>
    <row r="105" spans="1:18" ht="27" customHeight="1" x14ac:dyDescent="0.3">
      <c r="A105" s="649"/>
      <c r="B105" s="651"/>
      <c r="C105" s="642"/>
      <c r="D105" s="548" t="s">
        <v>266</v>
      </c>
      <c r="E105" s="549" t="s">
        <v>236</v>
      </c>
      <c r="F105" s="549" t="s">
        <v>237</v>
      </c>
      <c r="G105" s="549" t="s">
        <v>238</v>
      </c>
      <c r="H105" s="644"/>
      <c r="I105" s="647"/>
      <c r="J105" s="558"/>
      <c r="K105" s="513"/>
      <c r="L105" s="514"/>
      <c r="M105" s="272"/>
      <c r="N105" s="272"/>
      <c r="O105" s="272"/>
      <c r="P105" s="272"/>
      <c r="Q105" s="515"/>
      <c r="R105" s="515"/>
    </row>
    <row r="106" spans="1:18" ht="15" thickBot="1" x14ac:dyDescent="0.35">
      <c r="A106" s="257" t="s">
        <v>239</v>
      </c>
      <c r="B106" s="225" t="s">
        <v>240</v>
      </c>
      <c r="C106" s="247" t="s">
        <v>241</v>
      </c>
      <c r="D106" s="246" t="s">
        <v>242</v>
      </c>
      <c r="E106" s="167" t="s">
        <v>243</v>
      </c>
      <c r="F106" s="167" t="s">
        <v>244</v>
      </c>
      <c r="G106" s="167" t="s">
        <v>245</v>
      </c>
      <c r="H106" s="167" t="s">
        <v>246</v>
      </c>
      <c r="I106" s="168" t="s">
        <v>247</v>
      </c>
      <c r="J106" s="552"/>
      <c r="K106" s="461"/>
      <c r="L106" s="462"/>
      <c r="M106" s="462"/>
      <c r="N106" s="462"/>
      <c r="O106" s="462"/>
      <c r="P106" s="462"/>
      <c r="Q106" s="462"/>
      <c r="R106" s="462"/>
    </row>
    <row r="107" spans="1:18" ht="15" customHeight="1" x14ac:dyDescent="0.3">
      <c r="A107" s="180">
        <v>421412</v>
      </c>
      <c r="B107" s="576" t="s">
        <v>45</v>
      </c>
      <c r="C107" s="366">
        <f t="shared" si="28"/>
        <v>700000</v>
      </c>
      <c r="D107" s="367"/>
      <c r="E107" s="368"/>
      <c r="F107" s="368"/>
      <c r="G107" s="369"/>
      <c r="H107" s="369"/>
      <c r="I107" s="370">
        <v>700000</v>
      </c>
      <c r="J107" s="555"/>
      <c r="K107" s="218"/>
      <c r="L107" s="440"/>
      <c r="M107" s="442"/>
      <c r="N107" s="442"/>
      <c r="O107" s="442"/>
      <c r="P107" s="491"/>
      <c r="Q107" s="491"/>
      <c r="R107" s="491"/>
    </row>
    <row r="108" spans="1:18" ht="15" customHeight="1" x14ac:dyDescent="0.3">
      <c r="A108" s="173">
        <v>421414</v>
      </c>
      <c r="B108" s="577" t="s">
        <v>46</v>
      </c>
      <c r="C108" s="347">
        <f t="shared" si="28"/>
        <v>696000</v>
      </c>
      <c r="D108" s="332"/>
      <c r="E108" s="333"/>
      <c r="F108" s="333"/>
      <c r="G108" s="341">
        <v>100000</v>
      </c>
      <c r="H108" s="341"/>
      <c r="I108" s="339">
        <v>596000</v>
      </c>
      <c r="J108" s="555"/>
      <c r="K108" s="218"/>
      <c r="L108" s="440"/>
      <c r="M108" s="442"/>
      <c r="N108" s="442"/>
      <c r="O108" s="442"/>
      <c r="P108" s="491"/>
      <c r="Q108" s="491"/>
      <c r="R108" s="491"/>
    </row>
    <row r="109" spans="1:18" ht="15" customHeight="1" x14ac:dyDescent="0.3">
      <c r="A109" s="173">
        <v>421422</v>
      </c>
      <c r="B109" s="577" t="s">
        <v>47</v>
      </c>
      <c r="C109" s="347">
        <f t="shared" si="28"/>
        <v>250000</v>
      </c>
      <c r="D109" s="332"/>
      <c r="E109" s="333"/>
      <c r="F109" s="333"/>
      <c r="G109" s="341">
        <v>50000</v>
      </c>
      <c r="H109" s="341"/>
      <c r="I109" s="339">
        <v>200000</v>
      </c>
      <c r="J109" s="555"/>
      <c r="K109" s="218"/>
      <c r="L109" s="440"/>
      <c r="M109" s="442"/>
      <c r="N109" s="442"/>
      <c r="O109" s="442"/>
      <c r="P109" s="491"/>
      <c r="Q109" s="491"/>
      <c r="R109" s="491"/>
    </row>
    <row r="110" spans="1:18" ht="15" customHeight="1" x14ac:dyDescent="0.3">
      <c r="A110" s="285">
        <v>421500</v>
      </c>
      <c r="B110" s="578" t="s">
        <v>328</v>
      </c>
      <c r="C110" s="297">
        <f>SUM(D110:I110)</f>
        <v>600000</v>
      </c>
      <c r="D110" s="298">
        <f>SUM(D111:D115)</f>
        <v>0</v>
      </c>
      <c r="E110" s="299">
        <f t="shared" ref="E110:H110" si="44">SUM(E111:E115)</f>
        <v>0</v>
      </c>
      <c r="F110" s="299">
        <f t="shared" si="44"/>
        <v>0</v>
      </c>
      <c r="G110" s="299">
        <f t="shared" si="44"/>
        <v>201000</v>
      </c>
      <c r="H110" s="299">
        <f t="shared" si="44"/>
        <v>0</v>
      </c>
      <c r="I110" s="300">
        <f>SUM(I111:I115)</f>
        <v>399000</v>
      </c>
      <c r="J110" s="554"/>
      <c r="K110" s="458"/>
      <c r="L110" s="464"/>
      <c r="M110" s="464"/>
      <c r="N110" s="464"/>
      <c r="O110" s="464"/>
      <c r="P110" s="464"/>
      <c r="Q110" s="464"/>
      <c r="R110" s="464"/>
    </row>
    <row r="111" spans="1:18" ht="15" customHeight="1" x14ac:dyDescent="0.3">
      <c r="A111" s="173">
        <v>421511</v>
      </c>
      <c r="B111" s="577" t="s">
        <v>48</v>
      </c>
      <c r="C111" s="347">
        <f t="shared" si="28"/>
        <v>200000</v>
      </c>
      <c r="D111" s="332"/>
      <c r="E111" s="333"/>
      <c r="F111" s="333"/>
      <c r="G111" s="341">
        <v>50000</v>
      </c>
      <c r="H111" s="341"/>
      <c r="I111" s="339">
        <v>150000</v>
      </c>
      <c r="J111" s="555"/>
      <c r="K111" s="218"/>
      <c r="L111" s="440"/>
      <c r="M111" s="442"/>
      <c r="N111" s="442"/>
      <c r="O111" s="442"/>
      <c r="P111" s="491"/>
      <c r="Q111" s="491"/>
      <c r="R111" s="491"/>
    </row>
    <row r="112" spans="1:18" ht="15" customHeight="1" x14ac:dyDescent="0.3">
      <c r="A112" s="173">
        <v>421512</v>
      </c>
      <c r="B112" s="577" t="s">
        <v>49</v>
      </c>
      <c r="C112" s="347">
        <f t="shared" si="28"/>
        <v>100000</v>
      </c>
      <c r="D112" s="332"/>
      <c r="E112" s="333"/>
      <c r="F112" s="333"/>
      <c r="G112" s="341">
        <v>50000</v>
      </c>
      <c r="H112" s="341"/>
      <c r="I112" s="339">
        <v>50000</v>
      </c>
      <c r="J112" s="555"/>
      <c r="K112" s="218"/>
      <c r="L112" s="440"/>
      <c r="M112" s="442"/>
      <c r="N112" s="442"/>
      <c r="O112" s="442"/>
      <c r="P112" s="491"/>
      <c r="Q112" s="491"/>
      <c r="R112" s="491"/>
    </row>
    <row r="113" spans="1:18" ht="15" customHeight="1" x14ac:dyDescent="0.3">
      <c r="A113" s="173">
        <v>421521</v>
      </c>
      <c r="B113" s="577" t="s">
        <v>125</v>
      </c>
      <c r="C113" s="347">
        <f t="shared" si="28"/>
        <v>100000</v>
      </c>
      <c r="D113" s="332"/>
      <c r="E113" s="333"/>
      <c r="F113" s="333"/>
      <c r="G113" s="341">
        <v>50000</v>
      </c>
      <c r="H113" s="341"/>
      <c r="I113" s="339">
        <v>50000</v>
      </c>
      <c r="J113" s="555"/>
      <c r="K113" s="218"/>
      <c r="L113" s="440"/>
      <c r="M113" s="442"/>
      <c r="N113" s="442"/>
      <c r="O113" s="442"/>
      <c r="P113" s="491"/>
      <c r="Q113" s="491"/>
      <c r="R113" s="491"/>
    </row>
    <row r="114" spans="1:18" ht="15" customHeight="1" x14ac:dyDescent="0.3">
      <c r="A114" s="173">
        <v>421522</v>
      </c>
      <c r="B114" s="577" t="s">
        <v>50</v>
      </c>
      <c r="C114" s="347">
        <f t="shared" si="28"/>
        <v>100000</v>
      </c>
      <c r="D114" s="332"/>
      <c r="E114" s="333"/>
      <c r="F114" s="333"/>
      <c r="G114" s="341">
        <v>51000</v>
      </c>
      <c r="H114" s="341"/>
      <c r="I114" s="339">
        <v>49000</v>
      </c>
      <c r="J114" s="555"/>
      <c r="K114" s="218"/>
      <c r="L114" s="440"/>
      <c r="M114" s="442"/>
      <c r="N114" s="442"/>
      <c r="O114" s="442"/>
      <c r="P114" s="491"/>
      <c r="Q114" s="491"/>
      <c r="R114" s="491"/>
    </row>
    <row r="115" spans="1:18" ht="15" customHeight="1" x14ac:dyDescent="0.3">
      <c r="A115" s="173">
        <v>421523</v>
      </c>
      <c r="B115" s="577" t="s">
        <v>51</v>
      </c>
      <c r="C115" s="347">
        <f t="shared" si="28"/>
        <v>100000</v>
      </c>
      <c r="D115" s="332"/>
      <c r="E115" s="333"/>
      <c r="F115" s="333"/>
      <c r="G115" s="341"/>
      <c r="H115" s="341"/>
      <c r="I115" s="339">
        <v>100000</v>
      </c>
      <c r="J115" s="555"/>
      <c r="K115" s="218"/>
      <c r="L115" s="440"/>
      <c r="M115" s="442"/>
      <c r="N115" s="442"/>
      <c r="O115" s="442"/>
      <c r="P115" s="491"/>
      <c r="Q115" s="491"/>
      <c r="R115" s="491"/>
    </row>
    <row r="116" spans="1:18" ht="15" customHeight="1" x14ac:dyDescent="0.3">
      <c r="A116" s="285">
        <v>421900</v>
      </c>
      <c r="B116" s="578" t="s">
        <v>329</v>
      </c>
      <c r="C116" s="297">
        <f>SUM(D116:I116)</f>
        <v>200000</v>
      </c>
      <c r="D116" s="298">
        <f>SUM(D117)</f>
        <v>0</v>
      </c>
      <c r="E116" s="299">
        <f t="shared" ref="E116:I116" si="45">SUM(E117)</f>
        <v>0</v>
      </c>
      <c r="F116" s="299">
        <f t="shared" si="45"/>
        <v>0</v>
      </c>
      <c r="G116" s="299">
        <f t="shared" si="45"/>
        <v>0</v>
      </c>
      <c r="H116" s="299">
        <f t="shared" si="45"/>
        <v>0</v>
      </c>
      <c r="I116" s="300">
        <f t="shared" si="45"/>
        <v>200000</v>
      </c>
      <c r="J116" s="554"/>
      <c r="K116" s="458"/>
      <c r="L116" s="464"/>
      <c r="M116" s="464"/>
      <c r="N116" s="464"/>
      <c r="O116" s="464"/>
      <c r="P116" s="464"/>
      <c r="Q116" s="464"/>
      <c r="R116" s="464"/>
    </row>
    <row r="117" spans="1:18" ht="15" customHeight="1" x14ac:dyDescent="0.3">
      <c r="A117" s="173">
        <v>421911</v>
      </c>
      <c r="B117" s="577" t="s">
        <v>178</v>
      </c>
      <c r="C117" s="347">
        <f t="shared" si="28"/>
        <v>200000</v>
      </c>
      <c r="D117" s="332"/>
      <c r="E117" s="333"/>
      <c r="F117" s="333"/>
      <c r="G117" s="341"/>
      <c r="H117" s="341"/>
      <c r="I117" s="339">
        <v>200000</v>
      </c>
      <c r="J117" s="555"/>
      <c r="K117" s="218"/>
      <c r="L117" s="440"/>
      <c r="M117" s="442"/>
      <c r="N117" s="442"/>
      <c r="O117" s="442"/>
      <c r="P117" s="491"/>
      <c r="Q117" s="491"/>
      <c r="R117" s="491"/>
    </row>
    <row r="118" spans="1:18" ht="16.5" customHeight="1" x14ac:dyDescent="0.3">
      <c r="A118" s="171">
        <v>422000</v>
      </c>
      <c r="B118" s="579" t="s">
        <v>280</v>
      </c>
      <c r="C118" s="254">
        <f>SUM(D118:I118)</f>
        <v>6590000</v>
      </c>
      <c r="D118" s="250">
        <f>SUM(D119+D124+D129)</f>
        <v>0</v>
      </c>
      <c r="E118" s="172">
        <f t="shared" ref="E118:H118" si="46">SUM(E119+E124+E129)</f>
        <v>0</v>
      </c>
      <c r="F118" s="172">
        <f t="shared" si="46"/>
        <v>0</v>
      </c>
      <c r="G118" s="172">
        <f t="shared" si="46"/>
        <v>1000000</v>
      </c>
      <c r="H118" s="172">
        <f t="shared" si="46"/>
        <v>0</v>
      </c>
      <c r="I118" s="176">
        <f>SUM(I119+I124+I129)</f>
        <v>5590000</v>
      </c>
      <c r="J118" s="553"/>
      <c r="K118" s="273"/>
      <c r="L118" s="463"/>
      <c r="M118" s="463"/>
      <c r="N118" s="463"/>
      <c r="O118" s="463"/>
      <c r="P118" s="463"/>
      <c r="Q118" s="463"/>
      <c r="R118" s="463"/>
    </row>
    <row r="119" spans="1:18" ht="13.5" customHeight="1" x14ac:dyDescent="0.3">
      <c r="A119" s="285">
        <v>422100</v>
      </c>
      <c r="B119" s="578" t="s">
        <v>281</v>
      </c>
      <c r="C119" s="297">
        <f>SUM(D119:I119)</f>
        <v>940000</v>
      </c>
      <c r="D119" s="437">
        <f>SUM(D120:D123)</f>
        <v>0</v>
      </c>
      <c r="E119" s="574">
        <f t="shared" ref="E119:H119" si="47">SUM(E120:E123)</f>
        <v>0</v>
      </c>
      <c r="F119" s="574">
        <f t="shared" si="47"/>
        <v>0</v>
      </c>
      <c r="G119" s="574">
        <f t="shared" si="47"/>
        <v>0</v>
      </c>
      <c r="H119" s="574">
        <f t="shared" si="47"/>
        <v>0</v>
      </c>
      <c r="I119" s="575">
        <f>SUM(I120:I123)</f>
        <v>940000</v>
      </c>
      <c r="J119" s="554"/>
      <c r="K119" s="458"/>
      <c r="L119" s="464"/>
      <c r="M119" s="450"/>
      <c r="N119" s="450"/>
      <c r="O119" s="450"/>
      <c r="P119" s="450"/>
      <c r="Q119" s="450"/>
      <c r="R119" s="450"/>
    </row>
    <row r="120" spans="1:18" ht="15" customHeight="1" x14ac:dyDescent="0.3">
      <c r="A120" s="173">
        <v>422111</v>
      </c>
      <c r="B120" s="577" t="s">
        <v>53</v>
      </c>
      <c r="C120" s="347">
        <f t="shared" si="28"/>
        <v>450000</v>
      </c>
      <c r="D120" s="332"/>
      <c r="E120" s="333"/>
      <c r="F120" s="333"/>
      <c r="G120" s="333"/>
      <c r="H120" s="333"/>
      <c r="I120" s="339">
        <v>450000</v>
      </c>
      <c r="J120" s="555"/>
      <c r="K120" s="218"/>
      <c r="L120" s="440"/>
      <c r="M120" s="442"/>
      <c r="N120" s="442"/>
      <c r="O120" s="442"/>
      <c r="P120" s="442"/>
      <c r="Q120" s="442"/>
      <c r="R120" s="491"/>
    </row>
    <row r="121" spans="1:18" ht="15" customHeight="1" x14ac:dyDescent="0.3">
      <c r="A121" s="173">
        <v>422121</v>
      </c>
      <c r="B121" s="577" t="s">
        <v>54</v>
      </c>
      <c r="C121" s="347">
        <f t="shared" si="28"/>
        <v>150000</v>
      </c>
      <c r="D121" s="332"/>
      <c r="E121" s="333"/>
      <c r="F121" s="333"/>
      <c r="G121" s="333"/>
      <c r="H121" s="333"/>
      <c r="I121" s="339">
        <v>150000</v>
      </c>
      <c r="J121" s="555"/>
      <c r="K121" s="218"/>
      <c r="L121" s="440"/>
      <c r="M121" s="442"/>
      <c r="N121" s="442"/>
      <c r="O121" s="442"/>
      <c r="P121" s="442"/>
      <c r="Q121" s="442"/>
      <c r="R121" s="491"/>
    </row>
    <row r="122" spans="1:18" ht="15" customHeight="1" x14ac:dyDescent="0.3">
      <c r="A122" s="173">
        <v>422131</v>
      </c>
      <c r="B122" s="577" t="s">
        <v>55</v>
      </c>
      <c r="C122" s="347">
        <f t="shared" si="28"/>
        <v>240000</v>
      </c>
      <c r="D122" s="332"/>
      <c r="E122" s="333"/>
      <c r="F122" s="333"/>
      <c r="G122" s="333"/>
      <c r="H122" s="333"/>
      <c r="I122" s="339">
        <v>240000</v>
      </c>
      <c r="J122" s="555"/>
      <c r="K122" s="218"/>
      <c r="L122" s="440"/>
      <c r="M122" s="442"/>
      <c r="N122" s="442"/>
      <c r="O122" s="442"/>
      <c r="P122" s="442"/>
      <c r="Q122" s="442"/>
      <c r="R122" s="491"/>
    </row>
    <row r="123" spans="1:18" ht="15" customHeight="1" x14ac:dyDescent="0.3">
      <c r="A123" s="173">
        <v>422199</v>
      </c>
      <c r="B123" s="577" t="s">
        <v>138</v>
      </c>
      <c r="C123" s="347">
        <f>SUM(D123:I123)</f>
        <v>100000</v>
      </c>
      <c r="D123" s="332"/>
      <c r="E123" s="333"/>
      <c r="F123" s="333"/>
      <c r="G123" s="333"/>
      <c r="H123" s="333"/>
      <c r="I123" s="339">
        <v>100000</v>
      </c>
      <c r="J123" s="555"/>
      <c r="K123" s="218"/>
      <c r="L123" s="440"/>
      <c r="M123" s="442"/>
      <c r="N123" s="442"/>
      <c r="O123" s="442"/>
      <c r="P123" s="442"/>
      <c r="Q123" s="442"/>
      <c r="R123" s="491"/>
    </row>
    <row r="124" spans="1:18" ht="16.5" customHeight="1" x14ac:dyDescent="0.3">
      <c r="A124" s="285">
        <v>422200</v>
      </c>
      <c r="B124" s="578" t="s">
        <v>311</v>
      </c>
      <c r="C124" s="297">
        <f>SUM(D124:I124)</f>
        <v>1650000</v>
      </c>
      <c r="D124" s="298">
        <f>SUM(D125:D128)</f>
        <v>0</v>
      </c>
      <c r="E124" s="299">
        <f t="shared" ref="E124:I124" si="48">SUM(E125:E128)</f>
        <v>0</v>
      </c>
      <c r="F124" s="299">
        <f t="shared" si="48"/>
        <v>0</v>
      </c>
      <c r="G124" s="299">
        <f t="shared" si="48"/>
        <v>0</v>
      </c>
      <c r="H124" s="299">
        <f t="shared" si="48"/>
        <v>0</v>
      </c>
      <c r="I124" s="300">
        <f t="shared" si="48"/>
        <v>1650000</v>
      </c>
      <c r="J124" s="554"/>
      <c r="K124" s="458"/>
      <c r="L124" s="464"/>
      <c r="M124" s="464"/>
      <c r="N124" s="464"/>
      <c r="O124" s="464"/>
      <c r="P124" s="464"/>
      <c r="Q124" s="464"/>
      <c r="R124" s="464"/>
    </row>
    <row r="125" spans="1:18" ht="16.5" customHeight="1" x14ac:dyDescent="0.3">
      <c r="A125" s="173">
        <v>422211</v>
      </c>
      <c r="B125" s="577" t="s">
        <v>126</v>
      </c>
      <c r="C125" s="347">
        <f t="shared" si="28"/>
        <v>300000</v>
      </c>
      <c r="D125" s="332"/>
      <c r="E125" s="333"/>
      <c r="F125" s="333"/>
      <c r="G125" s="333"/>
      <c r="H125" s="333"/>
      <c r="I125" s="339">
        <v>300000</v>
      </c>
      <c r="J125" s="555"/>
      <c r="K125" s="218"/>
      <c r="L125" s="440"/>
      <c r="M125" s="442"/>
      <c r="N125" s="442"/>
      <c r="O125" s="442"/>
      <c r="P125" s="442"/>
      <c r="Q125" s="442"/>
      <c r="R125" s="491"/>
    </row>
    <row r="126" spans="1:18" ht="16.5" customHeight="1" x14ac:dyDescent="0.3">
      <c r="A126" s="173">
        <v>422221</v>
      </c>
      <c r="B126" s="577" t="s">
        <v>56</v>
      </c>
      <c r="C126" s="347">
        <f t="shared" si="28"/>
        <v>600000</v>
      </c>
      <c r="D126" s="332"/>
      <c r="E126" s="333"/>
      <c r="F126" s="333"/>
      <c r="G126" s="333"/>
      <c r="H126" s="333"/>
      <c r="I126" s="339">
        <v>600000</v>
      </c>
      <c r="J126" s="555"/>
      <c r="K126" s="218"/>
      <c r="L126" s="440"/>
      <c r="M126" s="442"/>
      <c r="N126" s="442"/>
      <c r="O126" s="442"/>
      <c r="P126" s="442"/>
      <c r="Q126" s="442"/>
      <c r="R126" s="491"/>
    </row>
    <row r="127" spans="1:18" ht="16.5" customHeight="1" x14ac:dyDescent="0.3">
      <c r="A127" s="173">
        <v>422231</v>
      </c>
      <c r="B127" s="577" t="s">
        <v>175</v>
      </c>
      <c r="C127" s="347">
        <f t="shared" si="28"/>
        <v>600000</v>
      </c>
      <c r="D127" s="332"/>
      <c r="E127" s="333"/>
      <c r="F127" s="333"/>
      <c r="G127" s="333"/>
      <c r="H127" s="333"/>
      <c r="I127" s="339">
        <v>600000</v>
      </c>
      <c r="J127" s="555"/>
      <c r="K127" s="218"/>
      <c r="L127" s="440"/>
      <c r="M127" s="442"/>
      <c r="N127" s="442"/>
      <c r="O127" s="442"/>
      <c r="P127" s="442"/>
      <c r="Q127" s="442"/>
      <c r="R127" s="491"/>
    </row>
    <row r="128" spans="1:18" ht="16.5" customHeight="1" x14ac:dyDescent="0.3">
      <c r="A128" s="173">
        <v>422299</v>
      </c>
      <c r="B128" s="577" t="s">
        <v>139</v>
      </c>
      <c r="C128" s="347">
        <f t="shared" si="28"/>
        <v>150000</v>
      </c>
      <c r="D128" s="332"/>
      <c r="E128" s="333"/>
      <c r="F128" s="333"/>
      <c r="G128" s="333"/>
      <c r="H128" s="333"/>
      <c r="I128" s="339">
        <v>150000</v>
      </c>
      <c r="J128" s="555"/>
      <c r="K128" s="218"/>
      <c r="L128" s="440"/>
      <c r="M128" s="442"/>
      <c r="N128" s="442"/>
      <c r="O128" s="442"/>
      <c r="P128" s="442"/>
      <c r="Q128" s="442"/>
      <c r="R128" s="491"/>
    </row>
    <row r="129" spans="1:18" ht="16.5" customHeight="1" x14ac:dyDescent="0.3">
      <c r="A129" s="318">
        <v>422300</v>
      </c>
      <c r="B129" s="580" t="s">
        <v>312</v>
      </c>
      <c r="C129" s="297">
        <f>SUM(D129:I129)</f>
        <v>4000000</v>
      </c>
      <c r="D129" s="298">
        <f>SUM(D130:D131)</f>
        <v>0</v>
      </c>
      <c r="E129" s="299">
        <f t="shared" ref="E129:I129" si="49">SUM(E130:E131)</f>
        <v>0</v>
      </c>
      <c r="F129" s="299">
        <f t="shared" si="49"/>
        <v>0</v>
      </c>
      <c r="G129" s="299">
        <f t="shared" si="49"/>
        <v>1000000</v>
      </c>
      <c r="H129" s="299">
        <f t="shared" si="49"/>
        <v>0</v>
      </c>
      <c r="I129" s="300">
        <f t="shared" si="49"/>
        <v>3000000</v>
      </c>
      <c r="J129" s="560"/>
      <c r="K129" s="452"/>
      <c r="L129" s="464"/>
      <c r="M129" s="464"/>
      <c r="N129" s="464"/>
      <c r="O129" s="464"/>
      <c r="P129" s="464"/>
      <c r="Q129" s="464"/>
      <c r="R129" s="464"/>
    </row>
    <row r="130" spans="1:18" ht="16.5" customHeight="1" x14ac:dyDescent="0.3">
      <c r="A130" s="173">
        <v>422391</v>
      </c>
      <c r="B130" s="577" t="s">
        <v>57</v>
      </c>
      <c r="C130" s="347">
        <f t="shared" si="28"/>
        <v>4000000</v>
      </c>
      <c r="D130" s="332"/>
      <c r="E130" s="333"/>
      <c r="F130" s="333"/>
      <c r="G130" s="333">
        <v>1000000</v>
      </c>
      <c r="H130" s="333"/>
      <c r="I130" s="339">
        <v>3000000</v>
      </c>
      <c r="J130" s="555"/>
      <c r="K130" s="218"/>
      <c r="L130" s="440"/>
      <c r="M130" s="442"/>
      <c r="N130" s="442"/>
      <c r="O130" s="442"/>
      <c r="P130" s="442"/>
      <c r="Q130" s="442"/>
      <c r="R130" s="491"/>
    </row>
    <row r="131" spans="1:18" ht="16.5" customHeight="1" x14ac:dyDescent="0.3">
      <c r="A131" s="177">
        <v>422900</v>
      </c>
      <c r="B131" s="581" t="s">
        <v>282</v>
      </c>
      <c r="C131" s="347">
        <f>SUM(D131:I131)</f>
        <v>0</v>
      </c>
      <c r="D131" s="332"/>
      <c r="E131" s="333"/>
      <c r="F131" s="333"/>
      <c r="G131" s="333"/>
      <c r="H131" s="333"/>
      <c r="I131" s="334"/>
      <c r="J131" s="563"/>
      <c r="K131" s="267"/>
      <c r="L131" s="440"/>
      <c r="M131" s="442"/>
      <c r="N131" s="442"/>
      <c r="O131" s="442"/>
      <c r="P131" s="442"/>
      <c r="Q131" s="442"/>
      <c r="R131" s="442"/>
    </row>
    <row r="132" spans="1:18" ht="13.5" customHeight="1" x14ac:dyDescent="0.3">
      <c r="A132" s="171">
        <v>423000</v>
      </c>
      <c r="B132" s="579" t="s">
        <v>283</v>
      </c>
      <c r="C132" s="254">
        <f>SUM(D132:I132)</f>
        <v>32570209</v>
      </c>
      <c r="D132" s="250">
        <f>D137+D142+D164+D165+D146+D136+D133</f>
        <v>0</v>
      </c>
      <c r="E132" s="172">
        <f t="shared" ref="E132:H132" si="50">E137+E142+E164+E165+E146+E136+E133</f>
        <v>0</v>
      </c>
      <c r="F132" s="172">
        <f t="shared" si="50"/>
        <v>0</v>
      </c>
      <c r="G132" s="172">
        <f t="shared" si="50"/>
        <v>600000</v>
      </c>
      <c r="H132" s="172">
        <f t="shared" si="50"/>
        <v>0</v>
      </c>
      <c r="I132" s="176">
        <f>I133+I134+I137+I142+I164+I165+I146</f>
        <v>31970209</v>
      </c>
      <c r="J132" s="553"/>
      <c r="K132" s="273"/>
      <c r="L132" s="463"/>
      <c r="M132" s="463"/>
      <c r="N132" s="463"/>
      <c r="O132" s="463"/>
      <c r="P132" s="463"/>
      <c r="Q132" s="463"/>
      <c r="R132" s="463"/>
    </row>
    <row r="133" spans="1:18" ht="15" customHeight="1" x14ac:dyDescent="0.3">
      <c r="A133" s="301">
        <v>423111</v>
      </c>
      <c r="B133" s="582" t="s">
        <v>182</v>
      </c>
      <c r="C133" s="297">
        <f>SUM(D133:I133)</f>
        <v>500000</v>
      </c>
      <c r="D133" s="303"/>
      <c r="E133" s="304"/>
      <c r="F133" s="304"/>
      <c r="G133" s="304"/>
      <c r="H133" s="304"/>
      <c r="I133" s="371">
        <v>500000</v>
      </c>
      <c r="J133" s="560"/>
      <c r="K133" s="452"/>
      <c r="L133" s="464"/>
      <c r="M133" s="450"/>
      <c r="N133" s="450"/>
      <c r="O133" s="450"/>
      <c r="P133" s="450"/>
      <c r="Q133" s="450"/>
      <c r="R133" s="492"/>
    </row>
    <row r="134" spans="1:18" ht="15" customHeight="1" x14ac:dyDescent="0.3">
      <c r="A134" s="318">
        <v>423200</v>
      </c>
      <c r="B134" s="580" t="s">
        <v>352</v>
      </c>
      <c r="C134" s="297">
        <f>SUM(D134:I134)</f>
        <v>2400000</v>
      </c>
      <c r="D134" s="437">
        <f>SUM(D135:D136)</f>
        <v>0</v>
      </c>
      <c r="E134" s="574">
        <f t="shared" ref="E134:I134" si="51">SUM(E135:E136)</f>
        <v>0</v>
      </c>
      <c r="F134" s="574">
        <f t="shared" si="51"/>
        <v>0</v>
      </c>
      <c r="G134" s="574">
        <f t="shared" si="51"/>
        <v>500000</v>
      </c>
      <c r="H134" s="574">
        <f t="shared" si="51"/>
        <v>0</v>
      </c>
      <c r="I134" s="575">
        <f t="shared" si="51"/>
        <v>1900000</v>
      </c>
      <c r="J134" s="560"/>
      <c r="K134" s="452"/>
      <c r="L134" s="464"/>
      <c r="M134" s="450"/>
      <c r="N134" s="450"/>
      <c r="O134" s="450"/>
      <c r="P134" s="450"/>
      <c r="Q134" s="450"/>
      <c r="R134" s="450"/>
    </row>
    <row r="135" spans="1:18" ht="15" customHeight="1" x14ac:dyDescent="0.3">
      <c r="A135" s="418">
        <v>423221</v>
      </c>
      <c r="B135" s="583" t="s">
        <v>353</v>
      </c>
      <c r="C135" s="413">
        <f t="shared" ref="C135" si="52">SUM(D135:I135)</f>
        <v>250000</v>
      </c>
      <c r="D135" s="420"/>
      <c r="E135" s="421"/>
      <c r="F135" s="421"/>
      <c r="G135" s="421"/>
      <c r="H135" s="421"/>
      <c r="I135" s="422">
        <v>250000</v>
      </c>
      <c r="J135" s="565"/>
      <c r="K135" s="444"/>
      <c r="L135" s="493"/>
      <c r="M135" s="445"/>
      <c r="N135" s="445"/>
      <c r="O135" s="445"/>
      <c r="P135" s="445"/>
      <c r="Q135" s="445"/>
      <c r="R135" s="446"/>
    </row>
    <row r="136" spans="1:18" ht="15" customHeight="1" x14ac:dyDescent="0.3">
      <c r="A136" s="411">
        <v>423291</v>
      </c>
      <c r="B136" s="584" t="s">
        <v>59</v>
      </c>
      <c r="C136" s="413">
        <f>SUM(D136:I136)</f>
        <v>2150000</v>
      </c>
      <c r="D136" s="414"/>
      <c r="E136" s="415"/>
      <c r="F136" s="415"/>
      <c r="G136" s="416">
        <v>500000</v>
      </c>
      <c r="H136" s="415"/>
      <c r="I136" s="417">
        <v>1650000</v>
      </c>
      <c r="J136" s="565"/>
      <c r="K136" s="444"/>
      <c r="L136" s="441"/>
      <c r="M136" s="445"/>
      <c r="N136" s="445"/>
      <c r="O136" s="445"/>
      <c r="P136" s="446"/>
      <c r="Q136" s="445"/>
      <c r="R136" s="446"/>
    </row>
    <row r="137" spans="1:18" ht="15" customHeight="1" x14ac:dyDescent="0.3">
      <c r="A137" s="285">
        <v>423300</v>
      </c>
      <c r="B137" s="578" t="s">
        <v>330</v>
      </c>
      <c r="C137" s="297">
        <f>SUM(D137:I137)</f>
        <v>2300000</v>
      </c>
      <c r="D137" s="298">
        <f t="shared" ref="D137:H137" si="53">SUM(D138:D141)</f>
        <v>0</v>
      </c>
      <c r="E137" s="299">
        <f t="shared" si="53"/>
        <v>0</v>
      </c>
      <c r="F137" s="299">
        <f t="shared" si="53"/>
        <v>0</v>
      </c>
      <c r="G137" s="299">
        <f t="shared" si="53"/>
        <v>0</v>
      </c>
      <c r="H137" s="299">
        <f t="shared" si="53"/>
        <v>0</v>
      </c>
      <c r="I137" s="300">
        <f>SUM(I138:I141)</f>
        <v>2300000</v>
      </c>
      <c r="J137" s="554"/>
      <c r="K137" s="458"/>
      <c r="L137" s="464"/>
      <c r="M137" s="464"/>
      <c r="N137" s="464"/>
      <c r="O137" s="464"/>
      <c r="P137" s="464"/>
      <c r="Q137" s="464"/>
      <c r="R137" s="464"/>
    </row>
    <row r="138" spans="1:18" ht="15" customHeight="1" x14ac:dyDescent="0.3">
      <c r="A138" s="173">
        <v>423311</v>
      </c>
      <c r="B138" s="577" t="s">
        <v>149</v>
      </c>
      <c r="C138" s="347">
        <f t="shared" si="28"/>
        <v>500000</v>
      </c>
      <c r="D138" s="332"/>
      <c r="E138" s="333"/>
      <c r="F138" s="333"/>
      <c r="G138" s="333"/>
      <c r="H138" s="333"/>
      <c r="I138" s="339">
        <v>500000</v>
      </c>
      <c r="J138" s="555"/>
      <c r="K138" s="218"/>
      <c r="L138" s="440"/>
      <c r="M138" s="442"/>
      <c r="N138" s="442"/>
      <c r="O138" s="442"/>
      <c r="P138" s="442"/>
      <c r="Q138" s="442"/>
      <c r="R138" s="491"/>
    </row>
    <row r="139" spans="1:18" ht="15" customHeight="1" x14ac:dyDescent="0.3">
      <c r="A139" s="173">
        <v>423321</v>
      </c>
      <c r="B139" s="577" t="s">
        <v>60</v>
      </c>
      <c r="C139" s="347">
        <f t="shared" si="28"/>
        <v>300000</v>
      </c>
      <c r="D139" s="332"/>
      <c r="E139" s="333"/>
      <c r="F139" s="333"/>
      <c r="G139" s="333"/>
      <c r="H139" s="333"/>
      <c r="I139" s="339">
        <v>300000</v>
      </c>
      <c r="J139" s="555"/>
      <c r="K139" s="218"/>
      <c r="L139" s="440"/>
      <c r="M139" s="442"/>
      <c r="N139" s="442"/>
      <c r="O139" s="442"/>
      <c r="P139" s="442"/>
      <c r="Q139" s="442"/>
      <c r="R139" s="491"/>
    </row>
    <row r="140" spans="1:18" ht="15" customHeight="1" x14ac:dyDescent="0.3">
      <c r="A140" s="173">
        <v>423323</v>
      </c>
      <c r="B140" s="577" t="s">
        <v>133</v>
      </c>
      <c r="C140" s="347">
        <f t="shared" si="28"/>
        <v>300000</v>
      </c>
      <c r="D140" s="332"/>
      <c r="E140" s="333"/>
      <c r="F140" s="333"/>
      <c r="G140" s="333"/>
      <c r="H140" s="333"/>
      <c r="I140" s="339">
        <v>300000</v>
      </c>
      <c r="J140" s="555"/>
      <c r="K140" s="218"/>
      <c r="L140" s="440"/>
      <c r="M140" s="442"/>
      <c r="N140" s="442"/>
      <c r="O140" s="442"/>
      <c r="P140" s="442"/>
      <c r="Q140" s="442"/>
      <c r="R140" s="491"/>
    </row>
    <row r="141" spans="1:18" ht="15" customHeight="1" x14ac:dyDescent="0.3">
      <c r="A141" s="173">
        <v>42339901</v>
      </c>
      <c r="B141" s="577" t="s">
        <v>160</v>
      </c>
      <c r="C141" s="347">
        <f t="shared" si="28"/>
        <v>1200000</v>
      </c>
      <c r="D141" s="332"/>
      <c r="E141" s="333"/>
      <c r="F141" s="333"/>
      <c r="G141" s="333"/>
      <c r="H141" s="333"/>
      <c r="I141" s="339">
        <v>1200000</v>
      </c>
      <c r="J141" s="555"/>
      <c r="K141" s="218"/>
      <c r="L141" s="440"/>
      <c r="M141" s="442"/>
      <c r="N141" s="442"/>
      <c r="O141" s="442"/>
      <c r="P141" s="442"/>
      <c r="Q141" s="442"/>
      <c r="R141" s="491"/>
    </row>
    <row r="142" spans="1:18" ht="15" customHeight="1" x14ac:dyDescent="0.3">
      <c r="A142" s="285">
        <v>423400</v>
      </c>
      <c r="B142" s="578" t="s">
        <v>331</v>
      </c>
      <c r="C142" s="297">
        <f>SUM(D142:I142)</f>
        <v>5644000</v>
      </c>
      <c r="D142" s="298">
        <f>SUM(D143:D145)</f>
        <v>0</v>
      </c>
      <c r="E142" s="299">
        <f t="shared" ref="E142:H142" si="54">SUM(E143:E145)</f>
        <v>0</v>
      </c>
      <c r="F142" s="299">
        <f t="shared" si="54"/>
        <v>0</v>
      </c>
      <c r="G142" s="299">
        <f t="shared" si="54"/>
        <v>0</v>
      </c>
      <c r="H142" s="299">
        <f t="shared" si="54"/>
        <v>0</v>
      </c>
      <c r="I142" s="300">
        <f>SUM(I143:I145)</f>
        <v>5644000</v>
      </c>
      <c r="J142" s="554"/>
      <c r="K142" s="458"/>
      <c r="L142" s="464"/>
      <c r="M142" s="464"/>
      <c r="N142" s="464"/>
      <c r="O142" s="464"/>
      <c r="P142" s="464"/>
      <c r="Q142" s="464"/>
      <c r="R142" s="464"/>
    </row>
    <row r="143" spans="1:18" ht="15" customHeight="1" x14ac:dyDescent="0.3">
      <c r="A143" s="173">
        <v>423431</v>
      </c>
      <c r="B143" s="577" t="s">
        <v>61</v>
      </c>
      <c r="C143" s="347">
        <f t="shared" si="28"/>
        <v>4800000</v>
      </c>
      <c r="D143" s="332"/>
      <c r="E143" s="333"/>
      <c r="F143" s="333"/>
      <c r="G143" s="333"/>
      <c r="H143" s="333"/>
      <c r="I143" s="339">
        <v>4800000</v>
      </c>
      <c r="J143" s="555"/>
      <c r="K143" s="218"/>
      <c r="L143" s="440"/>
      <c r="M143" s="442"/>
      <c r="N143" s="442"/>
      <c r="O143" s="442"/>
      <c r="P143" s="442"/>
      <c r="Q143" s="442"/>
      <c r="R143" s="491"/>
    </row>
    <row r="144" spans="1:18" ht="15" customHeight="1" x14ac:dyDescent="0.3">
      <c r="A144" s="173">
        <v>423432</v>
      </c>
      <c r="B144" s="577" t="s">
        <v>62</v>
      </c>
      <c r="C144" s="347">
        <f t="shared" si="28"/>
        <v>700000</v>
      </c>
      <c r="D144" s="332"/>
      <c r="E144" s="333"/>
      <c r="F144" s="333"/>
      <c r="G144" s="333"/>
      <c r="H144" s="333"/>
      <c r="I144" s="339">
        <v>700000</v>
      </c>
      <c r="J144" s="555"/>
      <c r="K144" s="218"/>
      <c r="L144" s="440"/>
      <c r="M144" s="442"/>
      <c r="N144" s="442"/>
      <c r="O144" s="442"/>
      <c r="P144" s="442"/>
      <c r="Q144" s="442"/>
      <c r="R144" s="491"/>
    </row>
    <row r="145" spans="1:19" ht="15" customHeight="1" x14ac:dyDescent="0.3">
      <c r="A145" s="173">
        <v>423449</v>
      </c>
      <c r="B145" s="577" t="s">
        <v>140</v>
      </c>
      <c r="C145" s="347">
        <f t="shared" si="28"/>
        <v>144000</v>
      </c>
      <c r="D145" s="332"/>
      <c r="E145" s="333"/>
      <c r="F145" s="333"/>
      <c r="G145" s="333"/>
      <c r="H145" s="333"/>
      <c r="I145" s="339">
        <v>144000</v>
      </c>
      <c r="J145" s="555"/>
      <c r="K145" s="218"/>
      <c r="L145" s="440"/>
      <c r="M145" s="442"/>
      <c r="N145" s="442"/>
      <c r="O145" s="442"/>
      <c r="P145" s="442"/>
      <c r="Q145" s="442"/>
      <c r="R145" s="491"/>
    </row>
    <row r="146" spans="1:19" ht="15" customHeight="1" x14ac:dyDescent="0.3">
      <c r="A146" s="285">
        <v>423500</v>
      </c>
      <c r="B146" s="578" t="s">
        <v>332</v>
      </c>
      <c r="C146" s="297">
        <f>SUM(D146:I146)</f>
        <v>21116209</v>
      </c>
      <c r="D146" s="298">
        <f>SUM(D147:D159)</f>
        <v>0</v>
      </c>
      <c r="E146" s="299">
        <f t="shared" ref="E146:H146" si="55">SUM(E147:E159)</f>
        <v>0</v>
      </c>
      <c r="F146" s="299">
        <f t="shared" si="55"/>
        <v>0</v>
      </c>
      <c r="G146" s="299">
        <f t="shared" si="55"/>
        <v>100000</v>
      </c>
      <c r="H146" s="299">
        <f t="shared" si="55"/>
        <v>0</v>
      </c>
      <c r="I146" s="300">
        <f>SUM(I147:I159)</f>
        <v>21016209</v>
      </c>
      <c r="J146" s="554"/>
      <c r="K146" s="458"/>
      <c r="L146" s="464"/>
      <c r="M146" s="464"/>
      <c r="N146" s="464"/>
      <c r="O146" s="464"/>
      <c r="P146" s="464"/>
      <c r="Q146" s="464"/>
      <c r="R146" s="464"/>
    </row>
    <row r="147" spans="1:19" ht="14.1" customHeight="1" x14ac:dyDescent="0.3">
      <c r="A147" s="173">
        <v>423521</v>
      </c>
      <c r="B147" s="577" t="s">
        <v>151</v>
      </c>
      <c r="C147" s="347">
        <f>SUM(D147:I147)</f>
        <v>800000</v>
      </c>
      <c r="D147" s="332"/>
      <c r="E147" s="333"/>
      <c r="F147" s="333"/>
      <c r="G147" s="333"/>
      <c r="H147" s="333"/>
      <c r="I147" s="339">
        <v>800000</v>
      </c>
      <c r="J147" s="555"/>
      <c r="K147" s="218"/>
      <c r="L147" s="440"/>
      <c r="M147" s="442"/>
      <c r="N147" s="442"/>
      <c r="O147" s="442"/>
      <c r="P147" s="442"/>
      <c r="Q147" s="442"/>
      <c r="R147" s="491"/>
    </row>
    <row r="148" spans="1:19" ht="14.1" customHeight="1" x14ac:dyDescent="0.3">
      <c r="A148" s="173">
        <v>423541</v>
      </c>
      <c r="B148" s="577" t="s">
        <v>166</v>
      </c>
      <c r="C148" s="347">
        <f t="shared" si="28"/>
        <v>10300209</v>
      </c>
      <c r="D148" s="332"/>
      <c r="E148" s="333"/>
      <c r="F148" s="333"/>
      <c r="G148" s="333"/>
      <c r="H148" s="333"/>
      <c r="I148" s="339">
        <v>10300209</v>
      </c>
      <c r="J148" s="592"/>
      <c r="K148" s="218"/>
      <c r="L148" s="440"/>
      <c r="M148" s="442"/>
      <c r="N148" s="442"/>
      <c r="O148" s="442"/>
      <c r="P148" s="442"/>
      <c r="Q148" s="442"/>
      <c r="R148" s="491"/>
    </row>
    <row r="149" spans="1:19" ht="14.1" customHeight="1" x14ac:dyDescent="0.3">
      <c r="A149" s="173">
        <v>423542</v>
      </c>
      <c r="B149" s="577" t="s">
        <v>150</v>
      </c>
      <c r="C149" s="347">
        <f t="shared" si="28"/>
        <v>150000</v>
      </c>
      <c r="D149" s="332"/>
      <c r="E149" s="333"/>
      <c r="F149" s="333"/>
      <c r="G149" s="333"/>
      <c r="H149" s="333"/>
      <c r="I149" s="339">
        <v>150000</v>
      </c>
      <c r="J149" s="555"/>
      <c r="K149" s="218"/>
      <c r="L149" s="440"/>
      <c r="M149" s="442"/>
      <c r="N149" s="442"/>
      <c r="O149" s="442"/>
      <c r="P149" s="442"/>
      <c r="Q149" s="442"/>
      <c r="R149" s="491"/>
    </row>
    <row r="150" spans="1:19" ht="14.1" customHeight="1" x14ac:dyDescent="0.3">
      <c r="A150" s="173">
        <v>423591</v>
      </c>
      <c r="B150" s="577" t="s">
        <v>63</v>
      </c>
      <c r="C150" s="347">
        <f t="shared" si="28"/>
        <v>1700000</v>
      </c>
      <c r="D150" s="332"/>
      <c r="E150" s="333"/>
      <c r="F150" s="333"/>
      <c r="G150" s="333"/>
      <c r="H150" s="333"/>
      <c r="I150" s="339">
        <v>1700000</v>
      </c>
      <c r="J150" s="555"/>
      <c r="K150" s="218"/>
      <c r="L150" s="440"/>
      <c r="M150" s="442"/>
      <c r="N150" s="442"/>
      <c r="O150" s="442"/>
      <c r="P150" s="442"/>
      <c r="Q150" s="442"/>
      <c r="R150" s="491"/>
    </row>
    <row r="151" spans="1:19" ht="14.1" customHeight="1" x14ac:dyDescent="0.3">
      <c r="A151" s="173">
        <v>42359901</v>
      </c>
      <c r="B151" s="577" t="s">
        <v>64</v>
      </c>
      <c r="C151" s="347">
        <f t="shared" si="28"/>
        <v>600000</v>
      </c>
      <c r="D151" s="332"/>
      <c r="E151" s="333"/>
      <c r="F151" s="333"/>
      <c r="G151" s="333"/>
      <c r="H151" s="333"/>
      <c r="I151" s="339">
        <v>600000</v>
      </c>
      <c r="J151" s="555"/>
      <c r="K151" s="218"/>
      <c r="L151" s="440"/>
      <c r="M151" s="442"/>
      <c r="N151" s="442"/>
      <c r="O151" s="442"/>
      <c r="P151" s="442"/>
      <c r="Q151" s="442"/>
      <c r="R151" s="491"/>
    </row>
    <row r="152" spans="1:19" ht="14.1" customHeight="1" x14ac:dyDescent="0.3">
      <c r="A152" s="173">
        <v>42359903</v>
      </c>
      <c r="B152" s="577" t="s">
        <v>131</v>
      </c>
      <c r="C152" s="347">
        <f t="shared" si="28"/>
        <v>600000</v>
      </c>
      <c r="D152" s="332"/>
      <c r="E152" s="333"/>
      <c r="F152" s="333"/>
      <c r="G152" s="333"/>
      <c r="H152" s="333"/>
      <c r="I152" s="339">
        <v>600000</v>
      </c>
      <c r="J152" s="555"/>
      <c r="K152" s="218"/>
      <c r="L152" s="440"/>
      <c r="M152" s="442"/>
      <c r="N152" s="442"/>
      <c r="O152" s="442"/>
      <c r="P152" s="442"/>
      <c r="Q152" s="442"/>
      <c r="R152" s="491"/>
    </row>
    <row r="153" spans="1:19" ht="14.1" customHeight="1" x14ac:dyDescent="0.3">
      <c r="A153" s="173">
        <v>42359904</v>
      </c>
      <c r="B153" s="577" t="s">
        <v>153</v>
      </c>
      <c r="C153" s="347">
        <f t="shared" si="28"/>
        <v>500000</v>
      </c>
      <c r="D153" s="332"/>
      <c r="E153" s="333"/>
      <c r="F153" s="333"/>
      <c r="G153" s="333"/>
      <c r="H153" s="333"/>
      <c r="I153" s="339">
        <v>500000</v>
      </c>
      <c r="J153" s="555"/>
      <c r="K153" s="218"/>
      <c r="L153" s="440"/>
      <c r="M153" s="442"/>
      <c r="N153" s="442"/>
      <c r="O153" s="442"/>
      <c r="P153" s="442"/>
      <c r="Q153" s="442"/>
      <c r="R153" s="491"/>
    </row>
    <row r="154" spans="1:19" ht="14.1" customHeight="1" x14ac:dyDescent="0.3">
      <c r="A154" s="173">
        <v>42359905</v>
      </c>
      <c r="B154" s="577" t="s">
        <v>152</v>
      </c>
      <c r="C154" s="347">
        <f>SUM(D154:I154)</f>
        <v>500000</v>
      </c>
      <c r="D154" s="332"/>
      <c r="E154" s="333"/>
      <c r="F154" s="333"/>
      <c r="G154" s="333"/>
      <c r="H154" s="333"/>
      <c r="I154" s="339">
        <v>500000</v>
      </c>
      <c r="J154" s="555"/>
      <c r="K154" s="218"/>
      <c r="L154" s="440"/>
      <c r="M154" s="442"/>
      <c r="N154" s="442"/>
      <c r="O154" s="442"/>
      <c r="P154" s="442"/>
      <c r="Q154" s="442"/>
      <c r="R154" s="491"/>
    </row>
    <row r="155" spans="1:19" ht="14.1" customHeight="1" x14ac:dyDescent="0.3">
      <c r="A155" s="173">
        <v>42359906</v>
      </c>
      <c r="B155" s="577" t="s">
        <v>65</v>
      </c>
      <c r="C155" s="347">
        <f t="shared" si="28"/>
        <v>4000000</v>
      </c>
      <c r="D155" s="332"/>
      <c r="E155" s="333"/>
      <c r="F155" s="333"/>
      <c r="G155" s="333"/>
      <c r="H155" s="333"/>
      <c r="I155" s="339">
        <v>4000000</v>
      </c>
      <c r="J155" s="555"/>
      <c r="K155" s="218"/>
      <c r="L155" s="440"/>
      <c r="M155" s="442"/>
      <c r="N155" s="442"/>
      <c r="O155" s="442"/>
      <c r="P155" s="442"/>
      <c r="Q155" s="442"/>
      <c r="R155" s="491"/>
    </row>
    <row r="156" spans="1:19" ht="14.1" customHeight="1" x14ac:dyDescent="0.3">
      <c r="A156" s="173">
        <v>42359907</v>
      </c>
      <c r="B156" s="577" t="s">
        <v>66</v>
      </c>
      <c r="C156" s="347">
        <f t="shared" si="28"/>
        <v>206000</v>
      </c>
      <c r="D156" s="332"/>
      <c r="E156" s="333"/>
      <c r="F156" s="333"/>
      <c r="G156" s="333">
        <v>100000</v>
      </c>
      <c r="H156" s="333"/>
      <c r="I156" s="339">
        <v>106000</v>
      </c>
      <c r="J156" s="555"/>
      <c r="K156" s="218"/>
      <c r="L156" s="440"/>
      <c r="M156" s="442"/>
      <c r="N156" s="442"/>
      <c r="O156" s="442"/>
      <c r="P156" s="442"/>
      <c r="Q156" s="442"/>
      <c r="R156" s="491"/>
    </row>
    <row r="157" spans="1:19" ht="14.1" customHeight="1" x14ac:dyDescent="0.3">
      <c r="A157" s="173">
        <v>42359910</v>
      </c>
      <c r="B157" s="577" t="s">
        <v>183</v>
      </c>
      <c r="C157" s="347">
        <f t="shared" si="28"/>
        <v>620000</v>
      </c>
      <c r="D157" s="332"/>
      <c r="E157" s="333"/>
      <c r="F157" s="333"/>
      <c r="G157" s="333"/>
      <c r="H157" s="333"/>
      <c r="I157" s="339">
        <v>620000</v>
      </c>
      <c r="J157" s="592"/>
      <c r="K157" s="218"/>
      <c r="L157" s="440"/>
      <c r="M157" s="442"/>
      <c r="N157" s="442"/>
      <c r="O157" s="442"/>
      <c r="P157" s="442"/>
      <c r="Q157" s="442"/>
      <c r="R157" s="491"/>
      <c r="S157" s="221"/>
    </row>
    <row r="158" spans="1:19" ht="14.1" customHeight="1" x14ac:dyDescent="0.3">
      <c r="A158" s="573">
        <v>42359911</v>
      </c>
      <c r="B158" s="585" t="s">
        <v>225</v>
      </c>
      <c r="C158" s="347">
        <f t="shared" si="28"/>
        <v>540000</v>
      </c>
      <c r="D158" s="332"/>
      <c r="E158" s="333"/>
      <c r="F158" s="333"/>
      <c r="G158" s="333"/>
      <c r="H158" s="333"/>
      <c r="I158" s="339">
        <v>540000</v>
      </c>
      <c r="J158" s="555"/>
      <c r="K158" s="218"/>
      <c r="L158" s="440"/>
      <c r="M158" s="442"/>
      <c r="N158" s="442"/>
      <c r="O158" s="442"/>
      <c r="P158" s="442"/>
      <c r="Q158" s="442"/>
      <c r="R158" s="491"/>
      <c r="S158" s="221"/>
    </row>
    <row r="159" spans="1:19" ht="14.1" customHeight="1" thickBot="1" x14ac:dyDescent="0.35">
      <c r="A159" s="179">
        <v>42359912</v>
      </c>
      <c r="B159" s="586" t="s">
        <v>362</v>
      </c>
      <c r="C159" s="373">
        <f t="shared" si="28"/>
        <v>600000</v>
      </c>
      <c r="D159" s="374"/>
      <c r="E159" s="375"/>
      <c r="F159" s="375"/>
      <c r="G159" s="375"/>
      <c r="H159" s="375"/>
      <c r="I159" s="376">
        <v>600000</v>
      </c>
      <c r="J159" s="592"/>
      <c r="K159" s="218"/>
      <c r="L159" s="440"/>
      <c r="M159" s="442"/>
      <c r="N159" s="442"/>
      <c r="O159" s="442"/>
      <c r="P159" s="442"/>
      <c r="Q159" s="442"/>
      <c r="R159" s="491"/>
    </row>
    <row r="160" spans="1:19" ht="16.5" customHeight="1" thickBot="1" x14ac:dyDescent="0.35">
      <c r="A160" s="658" t="s">
        <v>4</v>
      </c>
      <c r="B160" s="659" t="s">
        <v>230</v>
      </c>
      <c r="C160" s="660" t="s">
        <v>264</v>
      </c>
      <c r="D160" s="661"/>
      <c r="E160" s="661"/>
      <c r="F160" s="661"/>
      <c r="G160" s="661"/>
      <c r="H160" s="661"/>
      <c r="I160" s="662"/>
      <c r="J160" s="551"/>
      <c r="K160" s="273"/>
      <c r="L160" s="273"/>
      <c r="M160" s="515"/>
      <c r="N160" s="515"/>
      <c r="O160" s="515"/>
      <c r="P160" s="515"/>
      <c r="Q160" s="515"/>
      <c r="R160" s="515"/>
    </row>
    <row r="161" spans="1:18" ht="16.5" customHeight="1" x14ac:dyDescent="0.3">
      <c r="A161" s="649"/>
      <c r="B161" s="651"/>
      <c r="C161" s="641" t="s">
        <v>309</v>
      </c>
      <c r="D161" s="643" t="s">
        <v>265</v>
      </c>
      <c r="E161" s="644"/>
      <c r="F161" s="644"/>
      <c r="G161" s="644"/>
      <c r="H161" s="645" t="s">
        <v>233</v>
      </c>
      <c r="I161" s="646" t="s">
        <v>234</v>
      </c>
      <c r="J161" s="558"/>
      <c r="K161" s="513"/>
      <c r="L161" s="514"/>
      <c r="M161" s="273"/>
      <c r="N161" s="515"/>
      <c r="O161" s="515"/>
      <c r="P161" s="515"/>
      <c r="Q161" s="273"/>
      <c r="R161" s="273"/>
    </row>
    <row r="162" spans="1:18" ht="21" customHeight="1" x14ac:dyDescent="0.3">
      <c r="A162" s="649"/>
      <c r="B162" s="651"/>
      <c r="C162" s="642"/>
      <c r="D162" s="548" t="s">
        <v>266</v>
      </c>
      <c r="E162" s="549" t="s">
        <v>236</v>
      </c>
      <c r="F162" s="549" t="s">
        <v>237</v>
      </c>
      <c r="G162" s="549" t="s">
        <v>238</v>
      </c>
      <c r="H162" s="644"/>
      <c r="I162" s="647"/>
      <c r="J162" s="558"/>
      <c r="K162" s="513"/>
      <c r="L162" s="514"/>
      <c r="M162" s="272"/>
      <c r="N162" s="272"/>
      <c r="O162" s="272"/>
      <c r="P162" s="272"/>
      <c r="Q162" s="515"/>
      <c r="R162" s="515"/>
    </row>
    <row r="163" spans="1:18" ht="16.5" customHeight="1" x14ac:dyDescent="0.3">
      <c r="A163" s="200" t="s">
        <v>239</v>
      </c>
      <c r="B163" s="244" t="s">
        <v>240</v>
      </c>
      <c r="C163" s="247" t="s">
        <v>241</v>
      </c>
      <c r="D163" s="246" t="s">
        <v>242</v>
      </c>
      <c r="E163" s="167" t="s">
        <v>243</v>
      </c>
      <c r="F163" s="167" t="s">
        <v>244</v>
      </c>
      <c r="G163" s="167" t="s">
        <v>245</v>
      </c>
      <c r="H163" s="167" t="s">
        <v>246</v>
      </c>
      <c r="I163" s="168" t="s">
        <v>247</v>
      </c>
      <c r="J163" s="552"/>
      <c r="K163" s="461"/>
      <c r="L163" s="462"/>
      <c r="M163" s="462"/>
      <c r="N163" s="462"/>
      <c r="O163" s="462"/>
      <c r="P163" s="462"/>
      <c r="Q163" s="462"/>
      <c r="R163" s="462"/>
    </row>
    <row r="164" spans="1:18" ht="16.5" customHeight="1" x14ac:dyDescent="0.3">
      <c r="A164" s="301">
        <v>423711</v>
      </c>
      <c r="B164" s="302" t="s">
        <v>67</v>
      </c>
      <c r="C164" s="297">
        <f>SUM(D164:I164)</f>
        <v>600000</v>
      </c>
      <c r="D164" s="303"/>
      <c r="E164" s="304"/>
      <c r="F164" s="304"/>
      <c r="G164" s="304"/>
      <c r="H164" s="304"/>
      <c r="I164" s="371">
        <v>600000</v>
      </c>
      <c r="J164" s="560"/>
      <c r="K164" s="452"/>
      <c r="L164" s="464"/>
      <c r="M164" s="450"/>
      <c r="N164" s="450"/>
      <c r="O164" s="450"/>
      <c r="P164" s="450"/>
      <c r="Q164" s="450"/>
      <c r="R164" s="492"/>
    </row>
    <row r="165" spans="1:18" ht="16.5" customHeight="1" x14ac:dyDescent="0.3">
      <c r="A165" s="301">
        <v>423911</v>
      </c>
      <c r="B165" s="302" t="s">
        <v>136</v>
      </c>
      <c r="C165" s="297">
        <f t="shared" si="28"/>
        <v>10000</v>
      </c>
      <c r="D165" s="303"/>
      <c r="E165" s="304"/>
      <c r="F165" s="304"/>
      <c r="G165" s="304"/>
      <c r="H165" s="304"/>
      <c r="I165" s="371">
        <v>10000</v>
      </c>
      <c r="J165" s="560"/>
      <c r="K165" s="452"/>
      <c r="L165" s="464"/>
      <c r="M165" s="450"/>
      <c r="N165" s="450"/>
      <c r="O165" s="450"/>
      <c r="P165" s="450"/>
      <c r="Q165" s="450"/>
      <c r="R165" s="492"/>
    </row>
    <row r="166" spans="1:18" ht="16.5" customHeight="1" x14ac:dyDescent="0.3">
      <c r="A166" s="171">
        <v>424000</v>
      </c>
      <c r="B166" s="238" t="s">
        <v>284</v>
      </c>
      <c r="C166" s="254">
        <f>SUM(D166:I166)</f>
        <v>4616799</v>
      </c>
      <c r="D166" s="250">
        <f>SUM(D167:D168)</f>
        <v>0</v>
      </c>
      <c r="E166" s="172">
        <f t="shared" ref="E166:H166" si="56">SUM(E167:E168)</f>
        <v>0</v>
      </c>
      <c r="F166" s="172">
        <f t="shared" si="56"/>
        <v>0</v>
      </c>
      <c r="G166" s="172">
        <f t="shared" si="56"/>
        <v>1000000</v>
      </c>
      <c r="H166" s="172">
        <f t="shared" si="56"/>
        <v>0</v>
      </c>
      <c r="I166" s="176">
        <f>SUM(I167:I168)</f>
        <v>3616799</v>
      </c>
      <c r="J166" s="553"/>
      <c r="K166" s="273"/>
      <c r="L166" s="463"/>
      <c r="M166" s="463"/>
      <c r="N166" s="463"/>
      <c r="O166" s="463"/>
      <c r="P166" s="463"/>
      <c r="Q166" s="463"/>
      <c r="R166" s="463"/>
    </row>
    <row r="167" spans="1:18" ht="16.5" customHeight="1" x14ac:dyDescent="0.3">
      <c r="A167" s="301">
        <v>424331</v>
      </c>
      <c r="B167" s="302" t="s">
        <v>69</v>
      </c>
      <c r="C167" s="297">
        <f t="shared" si="28"/>
        <v>1900000</v>
      </c>
      <c r="D167" s="303"/>
      <c r="E167" s="304"/>
      <c r="F167" s="304"/>
      <c r="G167" s="304">
        <v>1000000</v>
      </c>
      <c r="H167" s="304"/>
      <c r="I167" s="305">
        <v>900000</v>
      </c>
      <c r="J167" s="560"/>
      <c r="K167" s="452"/>
      <c r="L167" s="464"/>
      <c r="M167" s="450"/>
      <c r="N167" s="450"/>
      <c r="O167" s="450"/>
      <c r="P167" s="450"/>
      <c r="Q167" s="450"/>
      <c r="R167" s="450"/>
    </row>
    <row r="168" spans="1:18" ht="16.5" customHeight="1" x14ac:dyDescent="0.3">
      <c r="A168" s="301">
        <v>424911</v>
      </c>
      <c r="B168" s="302" t="s">
        <v>70</v>
      </c>
      <c r="C168" s="297">
        <f t="shared" si="28"/>
        <v>2716799</v>
      </c>
      <c r="D168" s="303"/>
      <c r="E168" s="304"/>
      <c r="F168" s="304"/>
      <c r="G168" s="304"/>
      <c r="H168" s="304"/>
      <c r="I168" s="305">
        <v>2716799</v>
      </c>
      <c r="J168" s="560"/>
      <c r="K168" s="452"/>
      <c r="L168" s="464"/>
      <c r="M168" s="450"/>
      <c r="N168" s="450"/>
      <c r="O168" s="450"/>
      <c r="P168" s="450"/>
      <c r="Q168" s="450"/>
      <c r="R168" s="450"/>
    </row>
    <row r="169" spans="1:18" ht="16.5" customHeight="1" x14ac:dyDescent="0.3">
      <c r="A169" s="171">
        <v>425000</v>
      </c>
      <c r="B169" s="238" t="s">
        <v>285</v>
      </c>
      <c r="C169" s="254">
        <f>SUM(D169:I169)</f>
        <v>12435000</v>
      </c>
      <c r="D169" s="250">
        <f>D170+D174</f>
        <v>0</v>
      </c>
      <c r="E169" s="172">
        <f t="shared" ref="E169:H169" si="57">E170+E174</f>
        <v>0</v>
      </c>
      <c r="F169" s="172">
        <f t="shared" si="57"/>
        <v>0</v>
      </c>
      <c r="G169" s="172">
        <f t="shared" si="57"/>
        <v>3079000</v>
      </c>
      <c r="H169" s="172">
        <f t="shared" si="57"/>
        <v>0</v>
      </c>
      <c r="I169" s="176">
        <f>I170+I174</f>
        <v>9356000</v>
      </c>
      <c r="J169" s="553"/>
      <c r="K169" s="273"/>
      <c r="L169" s="463"/>
      <c r="M169" s="463"/>
      <c r="N169" s="463"/>
      <c r="O169" s="463"/>
      <c r="P169" s="463"/>
      <c r="Q169" s="463"/>
      <c r="R169" s="463"/>
    </row>
    <row r="170" spans="1:18" ht="16.5" customHeight="1" x14ac:dyDescent="0.3">
      <c r="A170" s="285">
        <v>425100</v>
      </c>
      <c r="B170" s="286" t="s">
        <v>333</v>
      </c>
      <c r="C170" s="297">
        <f>SUM(D170:I170)</f>
        <v>7275000</v>
      </c>
      <c r="D170" s="298">
        <f>SUM(D171:D173)</f>
        <v>0</v>
      </c>
      <c r="E170" s="298">
        <f t="shared" ref="E170:I170" si="58">SUM(E171:E173)</f>
        <v>0</v>
      </c>
      <c r="F170" s="298">
        <f t="shared" si="58"/>
        <v>0</v>
      </c>
      <c r="G170" s="298">
        <f t="shared" si="58"/>
        <v>2020000</v>
      </c>
      <c r="H170" s="298">
        <f t="shared" si="58"/>
        <v>0</v>
      </c>
      <c r="I170" s="306">
        <f t="shared" si="58"/>
        <v>5255000</v>
      </c>
      <c r="J170" s="554"/>
      <c r="K170" s="458"/>
      <c r="L170" s="464"/>
      <c r="M170" s="464"/>
      <c r="N170" s="464"/>
      <c r="O170" s="464"/>
      <c r="P170" s="464"/>
      <c r="Q170" s="464"/>
      <c r="R170" s="464"/>
    </row>
    <row r="171" spans="1:18" ht="16.5" customHeight="1" x14ac:dyDescent="0.3">
      <c r="A171" s="425">
        <v>425115</v>
      </c>
      <c r="B171" s="426" t="s">
        <v>354</v>
      </c>
      <c r="C171" s="413">
        <f>SUM(D171:I171)</f>
        <v>0</v>
      </c>
      <c r="D171" s="427"/>
      <c r="E171" s="428"/>
      <c r="F171" s="428"/>
      <c r="G171" s="428"/>
      <c r="H171" s="428"/>
      <c r="I171" s="429"/>
      <c r="J171" s="566"/>
      <c r="K171" s="448"/>
      <c r="L171" s="449"/>
      <c r="M171" s="449"/>
      <c r="N171" s="449"/>
      <c r="O171" s="449"/>
      <c r="P171" s="449"/>
      <c r="Q171" s="449"/>
      <c r="R171" s="449"/>
    </row>
    <row r="172" spans="1:18" ht="16.5" customHeight="1" x14ac:dyDescent="0.3">
      <c r="A172" s="173">
        <v>425117</v>
      </c>
      <c r="B172" s="227" t="s">
        <v>72</v>
      </c>
      <c r="C172" s="347">
        <f t="shared" si="28"/>
        <v>75000</v>
      </c>
      <c r="D172" s="332"/>
      <c r="E172" s="333"/>
      <c r="F172" s="333"/>
      <c r="G172" s="341">
        <v>20000</v>
      </c>
      <c r="H172" s="341"/>
      <c r="I172" s="339">
        <v>55000</v>
      </c>
      <c r="J172" s="567"/>
      <c r="K172" s="495"/>
      <c r="L172" s="449"/>
      <c r="M172" s="496"/>
      <c r="N172" s="496"/>
      <c r="O172" s="496"/>
      <c r="P172" s="497"/>
      <c r="Q172" s="497"/>
      <c r="R172" s="497"/>
    </row>
    <row r="173" spans="1:18" ht="16.5" customHeight="1" x14ac:dyDescent="0.3">
      <c r="A173" s="173">
        <v>425119</v>
      </c>
      <c r="B173" s="227" t="s">
        <v>164</v>
      </c>
      <c r="C173" s="347">
        <f>SUM(D173:I173)</f>
        <v>7200000</v>
      </c>
      <c r="D173" s="332"/>
      <c r="E173" s="333"/>
      <c r="F173" s="333"/>
      <c r="G173" s="341">
        <v>2000000</v>
      </c>
      <c r="H173" s="341"/>
      <c r="I173" s="339">
        <v>5200000</v>
      </c>
      <c r="J173" s="567"/>
      <c r="K173" s="495"/>
      <c r="L173" s="449"/>
      <c r="M173" s="496"/>
      <c r="N173" s="496"/>
      <c r="O173" s="496"/>
      <c r="P173" s="497"/>
      <c r="Q173" s="497"/>
      <c r="R173" s="497"/>
    </row>
    <row r="174" spans="1:18" ht="16.5" customHeight="1" x14ac:dyDescent="0.3">
      <c r="A174" s="285">
        <v>425200</v>
      </c>
      <c r="B174" s="286" t="s">
        <v>334</v>
      </c>
      <c r="C174" s="297">
        <f>SUM(D174:I174)</f>
        <v>5160000</v>
      </c>
      <c r="D174" s="298">
        <f t="shared" ref="D174:H174" si="59">SUM(D175:D181)</f>
        <v>0</v>
      </c>
      <c r="E174" s="299">
        <f t="shared" si="59"/>
        <v>0</v>
      </c>
      <c r="F174" s="299">
        <f t="shared" si="59"/>
        <v>0</v>
      </c>
      <c r="G174" s="299">
        <f t="shared" si="59"/>
        <v>1059000</v>
      </c>
      <c r="H174" s="299">
        <f t="shared" si="59"/>
        <v>0</v>
      </c>
      <c r="I174" s="300">
        <f>SUM(I175:I181)</f>
        <v>4101000</v>
      </c>
      <c r="J174" s="554"/>
      <c r="K174" s="458"/>
      <c r="L174" s="464"/>
      <c r="M174" s="464"/>
      <c r="N174" s="464"/>
      <c r="O174" s="464"/>
      <c r="P174" s="464"/>
      <c r="Q174" s="464"/>
      <c r="R174" s="464"/>
    </row>
    <row r="175" spans="1:18" ht="16.5" customHeight="1" x14ac:dyDescent="0.3">
      <c r="A175" s="173">
        <v>425211</v>
      </c>
      <c r="B175" s="227" t="s">
        <v>73</v>
      </c>
      <c r="C175" s="347">
        <f t="shared" si="28"/>
        <v>360000</v>
      </c>
      <c r="D175" s="332"/>
      <c r="E175" s="333"/>
      <c r="F175" s="333"/>
      <c r="G175" s="341"/>
      <c r="H175" s="341"/>
      <c r="I175" s="339">
        <v>360000</v>
      </c>
      <c r="J175" s="555"/>
      <c r="K175" s="218"/>
      <c r="L175" s="440"/>
      <c r="M175" s="442"/>
      <c r="N175" s="442"/>
      <c r="O175" s="442"/>
      <c r="P175" s="491"/>
      <c r="Q175" s="491"/>
      <c r="R175" s="491"/>
    </row>
    <row r="176" spans="1:18" ht="16.5" customHeight="1" x14ac:dyDescent="0.3">
      <c r="A176" s="173">
        <v>425222</v>
      </c>
      <c r="B176" s="227" t="s">
        <v>74</v>
      </c>
      <c r="C176" s="347">
        <f t="shared" si="28"/>
        <v>120000</v>
      </c>
      <c r="D176" s="332"/>
      <c r="E176" s="333"/>
      <c r="F176" s="333"/>
      <c r="G176" s="341">
        <v>20000</v>
      </c>
      <c r="H176" s="341"/>
      <c r="I176" s="339">
        <v>100000</v>
      </c>
      <c r="J176" s="555"/>
      <c r="K176" s="218"/>
      <c r="L176" s="440"/>
      <c r="M176" s="442"/>
      <c r="N176" s="442"/>
      <c r="O176" s="442"/>
      <c r="P176" s="491"/>
      <c r="Q176" s="491"/>
      <c r="R176" s="491"/>
    </row>
    <row r="177" spans="1:18" ht="16.5" customHeight="1" x14ac:dyDescent="0.3">
      <c r="A177" s="173">
        <v>425223</v>
      </c>
      <c r="B177" s="227" t="s">
        <v>75</v>
      </c>
      <c r="C177" s="347">
        <f t="shared" si="28"/>
        <v>240000</v>
      </c>
      <c r="D177" s="332"/>
      <c r="E177" s="333"/>
      <c r="F177" s="333"/>
      <c r="G177" s="341">
        <v>40000</v>
      </c>
      <c r="H177" s="341"/>
      <c r="I177" s="339">
        <v>200000</v>
      </c>
      <c r="J177" s="555"/>
      <c r="K177" s="218"/>
      <c r="L177" s="440"/>
      <c r="M177" s="442"/>
      <c r="N177" s="442"/>
      <c r="O177" s="442"/>
      <c r="P177" s="491"/>
      <c r="Q177" s="491"/>
      <c r="R177" s="491"/>
    </row>
    <row r="178" spans="1:18" ht="16.5" customHeight="1" x14ac:dyDescent="0.3">
      <c r="A178" s="173">
        <v>425225</v>
      </c>
      <c r="B178" s="227" t="s">
        <v>76</v>
      </c>
      <c r="C178" s="347">
        <f t="shared" si="28"/>
        <v>3000000</v>
      </c>
      <c r="D178" s="332"/>
      <c r="E178" s="333"/>
      <c r="F178" s="333"/>
      <c r="G178" s="341">
        <v>459000</v>
      </c>
      <c r="H178" s="341"/>
      <c r="I178" s="339">
        <v>2541000</v>
      </c>
      <c r="J178" s="555"/>
      <c r="K178" s="218"/>
      <c r="L178" s="440"/>
      <c r="M178" s="442"/>
      <c r="N178" s="442"/>
      <c r="O178" s="442"/>
      <c r="P178" s="491"/>
      <c r="Q178" s="491"/>
      <c r="R178" s="491"/>
    </row>
    <row r="179" spans="1:18" ht="16.5" customHeight="1" x14ac:dyDescent="0.3">
      <c r="A179" s="173">
        <v>425229</v>
      </c>
      <c r="B179" s="227" t="s">
        <v>77</v>
      </c>
      <c r="C179" s="347">
        <f t="shared" si="28"/>
        <v>120000</v>
      </c>
      <c r="D179" s="332"/>
      <c r="E179" s="333"/>
      <c r="F179" s="333"/>
      <c r="G179" s="341">
        <v>20000</v>
      </c>
      <c r="H179" s="341"/>
      <c r="I179" s="339">
        <v>100000</v>
      </c>
      <c r="J179" s="555"/>
      <c r="K179" s="218"/>
      <c r="L179" s="440"/>
      <c r="M179" s="442"/>
      <c r="N179" s="442"/>
      <c r="O179" s="442"/>
      <c r="P179" s="491"/>
      <c r="Q179" s="491"/>
      <c r="R179" s="491"/>
    </row>
    <row r="180" spans="1:18" ht="16.5" customHeight="1" x14ac:dyDescent="0.3">
      <c r="A180" s="173">
        <v>425251</v>
      </c>
      <c r="B180" s="227" t="s">
        <v>78</v>
      </c>
      <c r="C180" s="347">
        <f t="shared" si="28"/>
        <v>1200000</v>
      </c>
      <c r="D180" s="332"/>
      <c r="E180" s="333"/>
      <c r="F180" s="333"/>
      <c r="G180" s="341">
        <v>500000</v>
      </c>
      <c r="H180" s="341"/>
      <c r="I180" s="339">
        <v>700000</v>
      </c>
      <c r="J180" s="555"/>
      <c r="K180" s="218"/>
      <c r="L180" s="440"/>
      <c r="M180" s="442"/>
      <c r="N180" s="442"/>
      <c r="O180" s="442"/>
      <c r="P180" s="491"/>
      <c r="Q180" s="491"/>
      <c r="R180" s="491"/>
    </row>
    <row r="181" spans="1:18" ht="16.5" customHeight="1" x14ac:dyDescent="0.3">
      <c r="A181" s="173">
        <v>425291</v>
      </c>
      <c r="B181" s="227" t="s">
        <v>79</v>
      </c>
      <c r="C181" s="347">
        <f t="shared" si="28"/>
        <v>120000</v>
      </c>
      <c r="D181" s="332"/>
      <c r="E181" s="333"/>
      <c r="F181" s="333"/>
      <c r="G181" s="341">
        <v>20000</v>
      </c>
      <c r="H181" s="341"/>
      <c r="I181" s="339">
        <v>100000</v>
      </c>
      <c r="J181" s="555"/>
      <c r="K181" s="218"/>
      <c r="L181" s="440"/>
      <c r="M181" s="442"/>
      <c r="N181" s="442"/>
      <c r="O181" s="442"/>
      <c r="P181" s="491"/>
      <c r="Q181" s="491"/>
      <c r="R181" s="491"/>
    </row>
    <row r="182" spans="1:18" ht="16.5" customHeight="1" x14ac:dyDescent="0.3">
      <c r="A182" s="171">
        <v>426000</v>
      </c>
      <c r="B182" s="238" t="s">
        <v>286</v>
      </c>
      <c r="C182" s="254">
        <f>SUM(D182:I182)</f>
        <v>78346072</v>
      </c>
      <c r="D182" s="377">
        <f t="shared" ref="D182:H182" si="60">SUM(D183+D190+D195+D200)+D187+D188+D189</f>
        <v>0</v>
      </c>
      <c r="E182" s="377">
        <f t="shared" si="60"/>
        <v>0</v>
      </c>
      <c r="F182" s="377">
        <f t="shared" si="60"/>
        <v>0</v>
      </c>
      <c r="G182" s="377">
        <f>SUM(G183+G190+G195+G200)+G187+G188+G189</f>
        <v>19225000</v>
      </c>
      <c r="H182" s="377">
        <f t="shared" si="60"/>
        <v>0</v>
      </c>
      <c r="I182" s="176">
        <f>SUM(I183+I190+I195+I200)+I187+I188+I189</f>
        <v>59121072</v>
      </c>
      <c r="J182" s="553"/>
      <c r="K182" s="273"/>
      <c r="L182" s="463"/>
      <c r="M182" s="463"/>
      <c r="N182" s="463"/>
      <c r="O182" s="463"/>
      <c r="P182" s="463"/>
      <c r="Q182" s="463"/>
      <c r="R182" s="463"/>
    </row>
    <row r="183" spans="1:18" ht="16.5" customHeight="1" x14ac:dyDescent="0.3">
      <c r="A183" s="285">
        <v>426100</v>
      </c>
      <c r="B183" s="286" t="s">
        <v>335</v>
      </c>
      <c r="C183" s="297">
        <f>SUM(D183:I183)</f>
        <v>3889423</v>
      </c>
      <c r="D183" s="298">
        <f>SUM(D184:D186)</f>
        <v>0</v>
      </c>
      <c r="E183" s="298">
        <f t="shared" ref="E183:I183" si="61">SUM(E184:E186)</f>
        <v>0</v>
      </c>
      <c r="F183" s="298">
        <f t="shared" si="61"/>
        <v>0</v>
      </c>
      <c r="G183" s="298">
        <f t="shared" si="61"/>
        <v>826371</v>
      </c>
      <c r="H183" s="298">
        <f t="shared" si="61"/>
        <v>0</v>
      </c>
      <c r="I183" s="306">
        <f t="shared" si="61"/>
        <v>3063052</v>
      </c>
      <c r="J183" s="554"/>
      <c r="K183" s="458"/>
      <c r="L183" s="464"/>
      <c r="M183" s="464"/>
      <c r="N183" s="464"/>
      <c r="O183" s="464"/>
      <c r="P183" s="464"/>
      <c r="Q183" s="464"/>
      <c r="R183" s="464"/>
    </row>
    <row r="184" spans="1:18" ht="16.5" customHeight="1" x14ac:dyDescent="0.3">
      <c r="A184" s="173">
        <v>426111</v>
      </c>
      <c r="B184" s="227" t="s">
        <v>80</v>
      </c>
      <c r="C184" s="347">
        <f t="shared" si="28"/>
        <v>1826371</v>
      </c>
      <c r="D184" s="332"/>
      <c r="E184" s="333"/>
      <c r="F184" s="333"/>
      <c r="G184" s="341">
        <v>826371</v>
      </c>
      <c r="H184" s="333"/>
      <c r="I184" s="339">
        <v>1000000</v>
      </c>
      <c r="J184" s="555"/>
      <c r="K184" s="218"/>
      <c r="L184" s="440"/>
      <c r="M184" s="442"/>
      <c r="N184" s="442"/>
      <c r="O184" s="442"/>
      <c r="P184" s="491"/>
      <c r="Q184" s="442"/>
      <c r="R184" s="491"/>
    </row>
    <row r="185" spans="1:18" ht="16.5" customHeight="1" x14ac:dyDescent="0.3">
      <c r="A185" s="173">
        <v>426121</v>
      </c>
      <c r="B185" s="227" t="s">
        <v>81</v>
      </c>
      <c r="C185" s="347">
        <f t="shared" si="28"/>
        <v>1475052</v>
      </c>
      <c r="D185" s="332"/>
      <c r="E185" s="333"/>
      <c r="F185" s="333"/>
      <c r="G185" s="341"/>
      <c r="H185" s="333"/>
      <c r="I185" s="339">
        <v>1475052</v>
      </c>
      <c r="J185" s="555"/>
      <c r="K185" s="218"/>
      <c r="L185" s="440"/>
      <c r="M185" s="442"/>
      <c r="N185" s="442"/>
      <c r="O185" s="442"/>
      <c r="P185" s="491"/>
      <c r="Q185" s="442"/>
      <c r="R185" s="491"/>
    </row>
    <row r="186" spans="1:18" ht="16.5" customHeight="1" x14ac:dyDescent="0.3">
      <c r="A186" s="173">
        <v>426131</v>
      </c>
      <c r="B186" s="227" t="s">
        <v>82</v>
      </c>
      <c r="C186" s="347">
        <f t="shared" si="28"/>
        <v>588000</v>
      </c>
      <c r="D186" s="332"/>
      <c r="E186" s="333"/>
      <c r="F186" s="333"/>
      <c r="G186" s="341"/>
      <c r="H186" s="333"/>
      <c r="I186" s="339">
        <v>588000</v>
      </c>
      <c r="J186" s="555"/>
      <c r="K186" s="218"/>
      <c r="L186" s="440"/>
      <c r="M186" s="442"/>
      <c r="N186" s="442"/>
      <c r="O186" s="442"/>
      <c r="P186" s="491"/>
      <c r="Q186" s="442"/>
      <c r="R186" s="491"/>
    </row>
    <row r="187" spans="1:18" ht="16.5" customHeight="1" x14ac:dyDescent="0.3">
      <c r="A187" s="301">
        <v>426311</v>
      </c>
      <c r="B187" s="302" t="s">
        <v>83</v>
      </c>
      <c r="C187" s="297">
        <f t="shared" si="28"/>
        <v>300000</v>
      </c>
      <c r="D187" s="303"/>
      <c r="E187" s="304"/>
      <c r="F187" s="304"/>
      <c r="G187" s="372"/>
      <c r="H187" s="304"/>
      <c r="I187" s="371">
        <v>300000</v>
      </c>
      <c r="J187" s="560"/>
      <c r="K187" s="452"/>
      <c r="L187" s="464"/>
      <c r="M187" s="450"/>
      <c r="N187" s="450"/>
      <c r="O187" s="450"/>
      <c r="P187" s="492"/>
      <c r="Q187" s="450"/>
      <c r="R187" s="492"/>
    </row>
    <row r="188" spans="1:18" ht="16.5" customHeight="1" x14ac:dyDescent="0.3">
      <c r="A188" s="301">
        <v>426411</v>
      </c>
      <c r="B188" s="302" t="s">
        <v>84</v>
      </c>
      <c r="C188" s="297">
        <f t="shared" si="28"/>
        <v>4126800</v>
      </c>
      <c r="D188" s="303"/>
      <c r="E188" s="304"/>
      <c r="F188" s="304"/>
      <c r="G188" s="372">
        <v>500000</v>
      </c>
      <c r="H188" s="304"/>
      <c r="I188" s="371">
        <v>3626800</v>
      </c>
      <c r="J188" s="560"/>
      <c r="K188" s="452"/>
      <c r="L188" s="464"/>
      <c r="M188" s="450"/>
      <c r="N188" s="450"/>
      <c r="O188" s="450"/>
      <c r="P188" s="492"/>
      <c r="Q188" s="450"/>
      <c r="R188" s="492"/>
    </row>
    <row r="189" spans="1:18" ht="16.5" customHeight="1" x14ac:dyDescent="0.3">
      <c r="A189" s="301">
        <v>426591</v>
      </c>
      <c r="B189" s="302" t="s">
        <v>137</v>
      </c>
      <c r="C189" s="297">
        <f t="shared" si="28"/>
        <v>100000</v>
      </c>
      <c r="D189" s="303"/>
      <c r="E189" s="304"/>
      <c r="F189" s="304"/>
      <c r="G189" s="372">
        <v>50000</v>
      </c>
      <c r="H189" s="304"/>
      <c r="I189" s="371">
        <v>50000</v>
      </c>
      <c r="J189" s="560"/>
      <c r="K189" s="452"/>
      <c r="L189" s="464"/>
      <c r="M189" s="450"/>
      <c r="N189" s="450"/>
      <c r="O189" s="450"/>
      <c r="P189" s="492"/>
      <c r="Q189" s="450"/>
      <c r="R189" s="492"/>
    </row>
    <row r="190" spans="1:18" ht="16.5" customHeight="1" x14ac:dyDescent="0.3">
      <c r="A190" s="285">
        <v>426700</v>
      </c>
      <c r="B190" s="286" t="s">
        <v>336</v>
      </c>
      <c r="C190" s="297">
        <f>SUM(D190:I190)</f>
        <v>14918883</v>
      </c>
      <c r="D190" s="298">
        <f>SUM(D191:D194)</f>
        <v>0</v>
      </c>
      <c r="E190" s="299">
        <f t="shared" ref="E190:I190" si="62">SUM(E191:E194)</f>
        <v>0</v>
      </c>
      <c r="F190" s="299">
        <f t="shared" si="62"/>
        <v>0</v>
      </c>
      <c r="G190" s="299">
        <f t="shared" si="62"/>
        <v>5845407</v>
      </c>
      <c r="H190" s="299">
        <f t="shared" si="62"/>
        <v>0</v>
      </c>
      <c r="I190" s="300">
        <f t="shared" si="62"/>
        <v>9073476</v>
      </c>
      <c r="J190" s="554"/>
      <c r="K190" s="458"/>
      <c r="L190" s="464"/>
      <c r="M190" s="464"/>
      <c r="N190" s="464"/>
      <c r="O190" s="464"/>
      <c r="P190" s="464"/>
      <c r="Q190" s="464"/>
      <c r="R190" s="464"/>
    </row>
    <row r="191" spans="1:18" ht="16.5" customHeight="1" x14ac:dyDescent="0.3">
      <c r="A191" s="173">
        <v>426711</v>
      </c>
      <c r="B191" s="227" t="s">
        <v>85</v>
      </c>
      <c r="C191" s="347">
        <f t="shared" si="28"/>
        <v>1496424</v>
      </c>
      <c r="D191" s="332"/>
      <c r="E191" s="333"/>
      <c r="F191" s="333"/>
      <c r="G191" s="341">
        <v>500000</v>
      </c>
      <c r="H191" s="333"/>
      <c r="I191" s="339">
        <v>996424</v>
      </c>
      <c r="J191" s="555"/>
      <c r="K191" s="218"/>
      <c r="L191" s="440"/>
      <c r="M191" s="442"/>
      <c r="N191" s="442"/>
      <c r="O191" s="442"/>
      <c r="P191" s="491"/>
      <c r="Q191" s="442"/>
      <c r="R191" s="491"/>
    </row>
    <row r="192" spans="1:18" ht="16.5" customHeight="1" x14ac:dyDescent="0.3">
      <c r="A192" s="173">
        <v>426751</v>
      </c>
      <c r="B192" s="227" t="s">
        <v>86</v>
      </c>
      <c r="C192" s="347">
        <f t="shared" si="28"/>
        <v>8481498</v>
      </c>
      <c r="D192" s="332"/>
      <c r="E192" s="333"/>
      <c r="F192" s="333"/>
      <c r="G192" s="341">
        <v>3505068</v>
      </c>
      <c r="H192" s="333"/>
      <c r="I192" s="339">
        <v>4976430</v>
      </c>
      <c r="J192" s="555"/>
      <c r="K192" s="218"/>
      <c r="L192" s="440"/>
      <c r="M192" s="442"/>
      <c r="N192" s="442"/>
      <c r="O192" s="442"/>
      <c r="P192" s="491"/>
      <c r="Q192" s="442"/>
      <c r="R192" s="491"/>
    </row>
    <row r="193" spans="1:18" ht="16.5" customHeight="1" x14ac:dyDescent="0.3">
      <c r="A193" s="173">
        <v>42679101</v>
      </c>
      <c r="B193" s="227" t="s">
        <v>87</v>
      </c>
      <c r="C193" s="347">
        <f t="shared" si="28"/>
        <v>2840339</v>
      </c>
      <c r="D193" s="332"/>
      <c r="E193" s="333"/>
      <c r="F193" s="333"/>
      <c r="G193" s="341">
        <v>840339</v>
      </c>
      <c r="H193" s="333"/>
      <c r="I193" s="339">
        <v>2000000</v>
      </c>
      <c r="J193" s="555"/>
      <c r="K193" s="218"/>
      <c r="L193" s="440"/>
      <c r="M193" s="442"/>
      <c r="N193" s="442"/>
      <c r="O193" s="442"/>
      <c r="P193" s="491"/>
      <c r="Q193" s="442"/>
      <c r="R193" s="491"/>
    </row>
    <row r="194" spans="1:18" ht="16.5" customHeight="1" x14ac:dyDescent="0.3">
      <c r="A194" s="173">
        <v>42679102</v>
      </c>
      <c r="B194" s="227" t="s">
        <v>88</v>
      </c>
      <c r="C194" s="347">
        <f t="shared" si="28"/>
        <v>2100622</v>
      </c>
      <c r="D194" s="332"/>
      <c r="E194" s="333"/>
      <c r="F194" s="333"/>
      <c r="G194" s="341">
        <v>1000000</v>
      </c>
      <c r="H194" s="333"/>
      <c r="I194" s="339">
        <v>1100622</v>
      </c>
      <c r="J194" s="555"/>
      <c r="K194" s="218"/>
      <c r="L194" s="440"/>
      <c r="M194" s="442"/>
      <c r="N194" s="442"/>
      <c r="O194" s="442"/>
      <c r="P194" s="491"/>
      <c r="Q194" s="442"/>
      <c r="R194" s="491"/>
    </row>
    <row r="195" spans="1:18" ht="16.5" customHeight="1" x14ac:dyDescent="0.3">
      <c r="A195" s="285">
        <v>426800</v>
      </c>
      <c r="B195" s="286" t="s">
        <v>337</v>
      </c>
      <c r="C195" s="297">
        <f>SUM(D195:I195)</f>
        <v>42868450</v>
      </c>
      <c r="D195" s="298">
        <f>SUM(D196:D199)</f>
        <v>0</v>
      </c>
      <c r="E195" s="299">
        <f t="shared" ref="E195:I195" si="63">SUM(E196:E199)</f>
        <v>0</v>
      </c>
      <c r="F195" s="299">
        <f t="shared" si="63"/>
        <v>0</v>
      </c>
      <c r="G195" s="299">
        <f t="shared" si="63"/>
        <v>10050000</v>
      </c>
      <c r="H195" s="299">
        <f t="shared" si="63"/>
        <v>0</v>
      </c>
      <c r="I195" s="300">
        <f t="shared" si="63"/>
        <v>32818450</v>
      </c>
      <c r="J195" s="554"/>
      <c r="K195" s="458"/>
      <c r="L195" s="464"/>
      <c r="M195" s="464"/>
      <c r="N195" s="464"/>
      <c r="O195" s="464"/>
      <c r="P195" s="464"/>
      <c r="Q195" s="464"/>
      <c r="R195" s="464"/>
    </row>
    <row r="196" spans="1:18" ht="16.5" customHeight="1" x14ac:dyDescent="0.3">
      <c r="A196" s="173">
        <v>426811</v>
      </c>
      <c r="B196" s="227" t="s">
        <v>89</v>
      </c>
      <c r="C196" s="347">
        <f t="shared" si="28"/>
        <v>10168450</v>
      </c>
      <c r="D196" s="332"/>
      <c r="E196" s="333"/>
      <c r="F196" s="333"/>
      <c r="G196" s="341">
        <v>2000000</v>
      </c>
      <c r="H196" s="333"/>
      <c r="I196" s="339">
        <v>8168450</v>
      </c>
      <c r="J196" s="555"/>
      <c r="K196" s="218"/>
      <c r="L196" s="440"/>
      <c r="M196" s="442"/>
      <c r="N196" s="442"/>
      <c r="O196" s="442"/>
      <c r="P196" s="491"/>
      <c r="Q196" s="442"/>
      <c r="R196" s="491"/>
    </row>
    <row r="197" spans="1:18" ht="16.5" customHeight="1" x14ac:dyDescent="0.3">
      <c r="A197" s="173">
        <v>426821</v>
      </c>
      <c r="B197" s="227" t="s">
        <v>165</v>
      </c>
      <c r="C197" s="347">
        <f t="shared" si="28"/>
        <v>12500000</v>
      </c>
      <c r="D197" s="332"/>
      <c r="E197" s="333"/>
      <c r="F197" s="333"/>
      <c r="G197" s="341">
        <v>4000000</v>
      </c>
      <c r="H197" s="333"/>
      <c r="I197" s="339">
        <v>8500000</v>
      </c>
      <c r="J197" s="555"/>
      <c r="K197" s="218"/>
      <c r="L197" s="440"/>
      <c r="M197" s="442"/>
      <c r="N197" s="442"/>
      <c r="O197" s="442"/>
      <c r="P197" s="491"/>
      <c r="Q197" s="442"/>
      <c r="R197" s="491"/>
    </row>
    <row r="198" spans="1:18" ht="16.5" customHeight="1" x14ac:dyDescent="0.3">
      <c r="A198" s="173">
        <v>426822</v>
      </c>
      <c r="B198" s="227" t="s">
        <v>163</v>
      </c>
      <c r="C198" s="347">
        <f t="shared" si="28"/>
        <v>200000</v>
      </c>
      <c r="D198" s="332"/>
      <c r="E198" s="333"/>
      <c r="F198" s="333"/>
      <c r="G198" s="341">
        <v>50000</v>
      </c>
      <c r="H198" s="333"/>
      <c r="I198" s="339">
        <v>150000</v>
      </c>
      <c r="J198" s="555"/>
      <c r="K198" s="218"/>
      <c r="L198" s="440"/>
      <c r="M198" s="442"/>
      <c r="N198" s="442"/>
      <c r="O198" s="442"/>
      <c r="P198" s="491"/>
      <c r="Q198" s="442"/>
      <c r="R198" s="491"/>
    </row>
    <row r="199" spans="1:18" ht="16.5" customHeight="1" x14ac:dyDescent="0.3">
      <c r="A199" s="173">
        <v>426823</v>
      </c>
      <c r="B199" s="227" t="s">
        <v>90</v>
      </c>
      <c r="C199" s="347">
        <f t="shared" si="28"/>
        <v>20000000</v>
      </c>
      <c r="D199" s="332"/>
      <c r="E199" s="333"/>
      <c r="F199" s="333"/>
      <c r="G199" s="341">
        <v>4000000</v>
      </c>
      <c r="H199" s="333"/>
      <c r="I199" s="339">
        <v>16000000</v>
      </c>
      <c r="J199" s="555"/>
      <c r="K199" s="218"/>
      <c r="L199" s="440"/>
      <c r="M199" s="442"/>
      <c r="N199" s="442"/>
      <c r="O199" s="442"/>
      <c r="P199" s="491"/>
      <c r="Q199" s="442"/>
      <c r="R199" s="491"/>
    </row>
    <row r="200" spans="1:18" ht="16.5" customHeight="1" x14ac:dyDescent="0.3">
      <c r="A200" s="285">
        <v>426900</v>
      </c>
      <c r="B200" s="286" t="s">
        <v>338</v>
      </c>
      <c r="C200" s="297">
        <f>SUM(D200:I200)</f>
        <v>12142516</v>
      </c>
      <c r="D200" s="298">
        <f>SUM(D201:D205)</f>
        <v>0</v>
      </c>
      <c r="E200" s="299">
        <f t="shared" ref="E200:H200" si="64">SUM(E201:E205)</f>
        <v>0</v>
      </c>
      <c r="F200" s="299">
        <f t="shared" si="64"/>
        <v>0</v>
      </c>
      <c r="G200" s="299">
        <f>SUM(G201:G205)</f>
        <v>1953222</v>
      </c>
      <c r="H200" s="299">
        <f t="shared" si="64"/>
        <v>0</v>
      </c>
      <c r="I200" s="300">
        <f>SUM(I201:I205)</f>
        <v>10189294</v>
      </c>
      <c r="J200" s="554"/>
      <c r="K200" s="458"/>
      <c r="L200" s="464"/>
      <c r="M200" s="464"/>
      <c r="N200" s="464"/>
      <c r="O200" s="464"/>
      <c r="P200" s="464"/>
      <c r="Q200" s="464"/>
      <c r="R200" s="464"/>
    </row>
    <row r="201" spans="1:18" ht="16.5" customHeight="1" x14ac:dyDescent="0.3">
      <c r="A201" s="173">
        <v>426911</v>
      </c>
      <c r="B201" s="227" t="s">
        <v>91</v>
      </c>
      <c r="C201" s="347">
        <f t="shared" si="28"/>
        <v>272610</v>
      </c>
      <c r="D201" s="251"/>
      <c r="E201" s="174"/>
      <c r="F201" s="174"/>
      <c r="G201" s="378">
        <v>72610</v>
      </c>
      <c r="H201" s="174"/>
      <c r="I201" s="339">
        <v>200000</v>
      </c>
      <c r="J201" s="555"/>
      <c r="K201" s="218"/>
      <c r="L201" s="440"/>
      <c r="M201" s="469"/>
      <c r="N201" s="469"/>
      <c r="O201" s="469"/>
      <c r="P201" s="498"/>
      <c r="Q201" s="469"/>
      <c r="R201" s="491"/>
    </row>
    <row r="202" spans="1:18" ht="16.5" customHeight="1" x14ac:dyDescent="0.3">
      <c r="A202" s="173">
        <v>42691301</v>
      </c>
      <c r="B202" s="227" t="s">
        <v>92</v>
      </c>
      <c r="C202" s="347">
        <f t="shared" si="28"/>
        <v>5902072</v>
      </c>
      <c r="D202" s="251"/>
      <c r="E202" s="174"/>
      <c r="F202" s="174"/>
      <c r="G202" s="378">
        <v>574746</v>
      </c>
      <c r="H202" s="174"/>
      <c r="I202" s="339">
        <v>5327326</v>
      </c>
      <c r="J202" s="555"/>
      <c r="K202" s="218"/>
      <c r="L202" s="440"/>
      <c r="M202" s="469"/>
      <c r="N202" s="469"/>
      <c r="O202" s="469"/>
      <c r="P202" s="498"/>
      <c r="Q202" s="469"/>
      <c r="R202" s="491"/>
    </row>
    <row r="203" spans="1:18" ht="15.75" customHeight="1" x14ac:dyDescent="0.3">
      <c r="A203" s="173">
        <v>42691302</v>
      </c>
      <c r="B203" s="227" t="s">
        <v>93</v>
      </c>
      <c r="C203" s="347">
        <f t="shared" si="28"/>
        <v>805866</v>
      </c>
      <c r="D203" s="251"/>
      <c r="E203" s="174"/>
      <c r="F203" s="174"/>
      <c r="G203" s="378">
        <v>205866</v>
      </c>
      <c r="H203" s="174"/>
      <c r="I203" s="339">
        <v>600000</v>
      </c>
      <c r="J203" s="555"/>
      <c r="K203" s="218"/>
      <c r="L203" s="440"/>
      <c r="M203" s="469"/>
      <c r="N203" s="469"/>
      <c r="O203" s="469"/>
      <c r="P203" s="498"/>
      <c r="Q203" s="469"/>
      <c r="R203" s="491"/>
    </row>
    <row r="204" spans="1:18" ht="15.75" customHeight="1" x14ac:dyDescent="0.3">
      <c r="A204" s="173">
        <v>42691303</v>
      </c>
      <c r="B204" s="227" t="s">
        <v>94</v>
      </c>
      <c r="C204" s="347">
        <f t="shared" si="28"/>
        <v>420000</v>
      </c>
      <c r="D204" s="379"/>
      <c r="E204" s="380"/>
      <c r="F204" s="380"/>
      <c r="G204" s="378">
        <v>100000</v>
      </c>
      <c r="H204" s="380"/>
      <c r="I204" s="339">
        <v>320000</v>
      </c>
      <c r="J204" s="555"/>
      <c r="K204" s="218"/>
      <c r="L204" s="440"/>
      <c r="M204" s="455"/>
      <c r="N204" s="455"/>
      <c r="O204" s="455"/>
      <c r="P204" s="498"/>
      <c r="Q204" s="455"/>
      <c r="R204" s="491"/>
    </row>
    <row r="205" spans="1:18" ht="15.75" customHeight="1" x14ac:dyDescent="0.3">
      <c r="A205" s="173">
        <v>42691904</v>
      </c>
      <c r="B205" s="227" t="s">
        <v>95</v>
      </c>
      <c r="C205" s="347">
        <f t="shared" ref="C205:C207" si="65">SUM(D205:I205)</f>
        <v>4741968</v>
      </c>
      <c r="D205" s="251"/>
      <c r="E205" s="174"/>
      <c r="F205" s="174"/>
      <c r="G205" s="378">
        <v>1000000</v>
      </c>
      <c r="H205" s="174"/>
      <c r="I205" s="339">
        <v>3741968</v>
      </c>
      <c r="J205" s="555"/>
      <c r="K205" s="218"/>
      <c r="L205" s="440"/>
      <c r="M205" s="469"/>
      <c r="N205" s="469"/>
      <c r="O205" s="469"/>
      <c r="P205" s="498"/>
      <c r="Q205" s="469"/>
      <c r="R205" s="491"/>
    </row>
    <row r="206" spans="1:18" ht="15.75" customHeight="1" x14ac:dyDescent="0.3">
      <c r="A206" s="178">
        <v>430000</v>
      </c>
      <c r="B206" s="237" t="s">
        <v>287</v>
      </c>
      <c r="C206" s="255">
        <f>SUM(D206:I206)</f>
        <v>2000000</v>
      </c>
      <c r="D206" s="250">
        <f>D207</f>
        <v>0</v>
      </c>
      <c r="E206" s="172">
        <f t="shared" ref="E206:I206" si="66">E207</f>
        <v>0</v>
      </c>
      <c r="F206" s="172">
        <f t="shared" si="66"/>
        <v>0</v>
      </c>
      <c r="G206" s="172">
        <f t="shared" si="66"/>
        <v>0</v>
      </c>
      <c r="H206" s="172">
        <f t="shared" si="66"/>
        <v>0</v>
      </c>
      <c r="I206" s="176">
        <f t="shared" si="66"/>
        <v>2000000</v>
      </c>
      <c r="J206" s="564"/>
      <c r="K206" s="473"/>
      <c r="L206" s="499"/>
      <c r="M206" s="463"/>
      <c r="N206" s="463"/>
      <c r="O206" s="463"/>
      <c r="P206" s="463"/>
      <c r="Q206" s="463"/>
      <c r="R206" s="463"/>
    </row>
    <row r="207" spans="1:18" ht="15.75" customHeight="1" x14ac:dyDescent="0.3">
      <c r="A207" s="283">
        <v>431200</v>
      </c>
      <c r="B207" s="284" t="s">
        <v>98</v>
      </c>
      <c r="C207" s="297">
        <f t="shared" si="65"/>
        <v>2000000</v>
      </c>
      <c r="D207" s="303"/>
      <c r="E207" s="304"/>
      <c r="F207" s="304"/>
      <c r="G207" s="304"/>
      <c r="H207" s="304"/>
      <c r="I207" s="305">
        <v>2000000</v>
      </c>
      <c r="J207" s="554"/>
      <c r="K207" s="458"/>
      <c r="L207" s="464"/>
      <c r="M207" s="450"/>
      <c r="N207" s="450"/>
      <c r="O207" s="450"/>
      <c r="P207" s="450"/>
      <c r="Q207" s="450"/>
      <c r="R207" s="450"/>
    </row>
    <row r="208" spans="1:18" ht="15.75" customHeight="1" x14ac:dyDescent="0.3">
      <c r="A208" s="178">
        <v>440000</v>
      </c>
      <c r="B208" s="237" t="s">
        <v>288</v>
      </c>
      <c r="C208" s="254">
        <f>SUM(D208:I208)</f>
        <v>740267</v>
      </c>
      <c r="D208" s="250">
        <f t="shared" ref="D208:I208" si="67">D209+D217</f>
        <v>0</v>
      </c>
      <c r="E208" s="172">
        <f t="shared" si="67"/>
        <v>0</v>
      </c>
      <c r="F208" s="172">
        <f t="shared" si="67"/>
        <v>0</v>
      </c>
      <c r="G208" s="172">
        <f t="shared" si="67"/>
        <v>0</v>
      </c>
      <c r="H208" s="172">
        <f t="shared" si="67"/>
        <v>0</v>
      </c>
      <c r="I208" s="176">
        <f t="shared" si="67"/>
        <v>740267</v>
      </c>
      <c r="J208" s="564"/>
      <c r="K208" s="473"/>
      <c r="L208" s="463"/>
      <c r="M208" s="463"/>
      <c r="N208" s="463"/>
      <c r="O208" s="463"/>
      <c r="P208" s="463"/>
      <c r="Q208" s="463"/>
      <c r="R208" s="463"/>
    </row>
    <row r="209" spans="1:18" ht="15.75" customHeight="1" x14ac:dyDescent="0.3">
      <c r="A209" s="171">
        <v>441000</v>
      </c>
      <c r="B209" s="238" t="s">
        <v>289</v>
      </c>
      <c r="C209" s="254">
        <f>SUM(D209:I209)</f>
        <v>740267</v>
      </c>
      <c r="D209" s="250">
        <f t="shared" ref="D209:I209" si="68">D211+D210</f>
        <v>0</v>
      </c>
      <c r="E209" s="172">
        <f t="shared" si="68"/>
        <v>0</v>
      </c>
      <c r="F209" s="172">
        <f t="shared" si="68"/>
        <v>0</v>
      </c>
      <c r="G209" s="172">
        <f t="shared" si="68"/>
        <v>0</v>
      </c>
      <c r="H209" s="172">
        <f t="shared" si="68"/>
        <v>0</v>
      </c>
      <c r="I209" s="176">
        <f t="shared" si="68"/>
        <v>740267</v>
      </c>
      <c r="J209" s="553"/>
      <c r="K209" s="273"/>
      <c r="L209" s="463"/>
      <c r="M209" s="463"/>
      <c r="N209" s="463"/>
      <c r="O209" s="463"/>
      <c r="P209" s="463"/>
      <c r="Q209" s="463"/>
      <c r="R209" s="463"/>
    </row>
    <row r="210" spans="1:18" ht="15.75" customHeight="1" x14ac:dyDescent="0.3">
      <c r="A210" s="301">
        <v>441411</v>
      </c>
      <c r="B210" s="302" t="s">
        <v>211</v>
      </c>
      <c r="C210" s="297">
        <f>SUM(D210:I210)</f>
        <v>390267</v>
      </c>
      <c r="D210" s="303"/>
      <c r="E210" s="304"/>
      <c r="F210" s="304"/>
      <c r="G210" s="304"/>
      <c r="H210" s="304"/>
      <c r="I210" s="305">
        <v>390267</v>
      </c>
      <c r="J210" s="560"/>
      <c r="K210" s="452"/>
      <c r="L210" s="464"/>
      <c r="M210" s="450"/>
      <c r="N210" s="450"/>
      <c r="O210" s="450"/>
      <c r="P210" s="450"/>
      <c r="Q210" s="450"/>
      <c r="R210" s="450"/>
    </row>
    <row r="211" spans="1:18" ht="15.75" customHeight="1" thickBot="1" x14ac:dyDescent="0.35">
      <c r="A211" s="320">
        <v>441511</v>
      </c>
      <c r="B211" s="321" t="s">
        <v>100</v>
      </c>
      <c r="C211" s="349">
        <f>SUM(D211:I211)</f>
        <v>350000</v>
      </c>
      <c r="D211" s="381"/>
      <c r="E211" s="382"/>
      <c r="F211" s="382"/>
      <c r="G211" s="382"/>
      <c r="H211" s="382"/>
      <c r="I211" s="383">
        <v>350000</v>
      </c>
      <c r="J211" s="560"/>
      <c r="K211" s="452"/>
      <c r="L211" s="464"/>
      <c r="M211" s="450"/>
      <c r="N211" s="450"/>
      <c r="O211" s="450"/>
      <c r="P211" s="450"/>
      <c r="Q211" s="450"/>
      <c r="R211" s="450"/>
    </row>
    <row r="212" spans="1:18" ht="15.75" customHeight="1" thickBot="1" x14ac:dyDescent="0.35"/>
    <row r="213" spans="1:18" ht="15.75" customHeight="1" thickBot="1" x14ac:dyDescent="0.35">
      <c r="A213" s="648" t="s">
        <v>4</v>
      </c>
      <c r="B213" s="650" t="s">
        <v>230</v>
      </c>
      <c r="C213" s="638" t="s">
        <v>264</v>
      </c>
      <c r="D213" s="639"/>
      <c r="E213" s="639"/>
      <c r="F213" s="639"/>
      <c r="G213" s="639"/>
      <c r="H213" s="639"/>
      <c r="I213" s="640"/>
      <c r="J213" s="551"/>
      <c r="K213" s="273"/>
      <c r="L213" s="273"/>
      <c r="M213" s="515"/>
      <c r="N213" s="515"/>
      <c r="O213" s="515"/>
      <c r="P213" s="515"/>
      <c r="Q213" s="515"/>
      <c r="R213" s="515"/>
    </row>
    <row r="214" spans="1:18" ht="15.75" customHeight="1" x14ac:dyDescent="0.3">
      <c r="A214" s="649"/>
      <c r="B214" s="651"/>
      <c r="C214" s="641" t="s">
        <v>309</v>
      </c>
      <c r="D214" s="643" t="s">
        <v>265</v>
      </c>
      <c r="E214" s="644"/>
      <c r="F214" s="644"/>
      <c r="G214" s="644"/>
      <c r="H214" s="645" t="s">
        <v>233</v>
      </c>
      <c r="I214" s="646" t="s">
        <v>234</v>
      </c>
      <c r="J214" s="558"/>
      <c r="K214" s="513"/>
      <c r="L214" s="514"/>
      <c r="M214" s="273"/>
      <c r="N214" s="515"/>
      <c r="O214" s="515"/>
      <c r="P214" s="515"/>
      <c r="Q214" s="273"/>
      <c r="R214" s="273"/>
    </row>
    <row r="215" spans="1:18" ht="38.25" customHeight="1" x14ac:dyDescent="0.3">
      <c r="A215" s="649"/>
      <c r="B215" s="651"/>
      <c r="C215" s="642"/>
      <c r="D215" s="548" t="s">
        <v>266</v>
      </c>
      <c r="E215" s="549" t="s">
        <v>236</v>
      </c>
      <c r="F215" s="549" t="s">
        <v>237</v>
      </c>
      <c r="G215" s="549" t="s">
        <v>238</v>
      </c>
      <c r="H215" s="644"/>
      <c r="I215" s="647"/>
      <c r="J215" s="558"/>
      <c r="K215" s="513"/>
      <c r="L215" s="514"/>
      <c r="M215" s="272"/>
      <c r="N215" s="272"/>
      <c r="O215" s="272"/>
      <c r="P215" s="272"/>
      <c r="Q215" s="515"/>
      <c r="R215" s="515"/>
    </row>
    <row r="216" spans="1:18" ht="15.75" customHeight="1" thickBot="1" x14ac:dyDescent="0.35">
      <c r="A216" s="257" t="s">
        <v>239</v>
      </c>
      <c r="B216" s="225" t="s">
        <v>240</v>
      </c>
      <c r="C216" s="235" t="s">
        <v>241</v>
      </c>
      <c r="D216" s="233" t="s">
        <v>242</v>
      </c>
      <c r="E216" s="207" t="s">
        <v>243</v>
      </c>
      <c r="F216" s="207" t="s">
        <v>244</v>
      </c>
      <c r="G216" s="207" t="s">
        <v>245</v>
      </c>
      <c r="H216" s="207" t="s">
        <v>246</v>
      </c>
      <c r="I216" s="208" t="s">
        <v>247</v>
      </c>
      <c r="J216" s="552"/>
      <c r="K216" s="461"/>
      <c r="L216" s="462"/>
      <c r="M216" s="462"/>
      <c r="N216" s="462"/>
      <c r="O216" s="462"/>
      <c r="P216" s="462"/>
      <c r="Q216" s="462"/>
      <c r="R216" s="462"/>
    </row>
    <row r="217" spans="1:18" ht="15.75" customHeight="1" x14ac:dyDescent="0.3">
      <c r="A217" s="204">
        <v>444000</v>
      </c>
      <c r="B217" s="226" t="s">
        <v>290</v>
      </c>
      <c r="C217" s="346">
        <f t="shared" ref="C217:C223" si="69">SUM(D217:I217)</f>
        <v>0</v>
      </c>
      <c r="D217" s="335">
        <f>SUM(D218:D220)</f>
        <v>0</v>
      </c>
      <c r="E217" s="384">
        <f t="shared" ref="E217:I217" si="70">SUM(E218:E220)</f>
        <v>0</v>
      </c>
      <c r="F217" s="384">
        <f t="shared" si="70"/>
        <v>0</v>
      </c>
      <c r="G217" s="384">
        <f t="shared" si="70"/>
        <v>0</v>
      </c>
      <c r="H217" s="384">
        <f t="shared" si="70"/>
        <v>0</v>
      </c>
      <c r="I217" s="385">
        <f t="shared" si="70"/>
        <v>0</v>
      </c>
      <c r="J217" s="553"/>
      <c r="K217" s="273"/>
      <c r="L217" s="463"/>
      <c r="M217" s="463"/>
      <c r="N217" s="463"/>
      <c r="O217" s="463"/>
      <c r="P217" s="463"/>
      <c r="Q217" s="463"/>
      <c r="R217" s="463"/>
    </row>
    <row r="218" spans="1:18" ht="15.75" customHeight="1" x14ac:dyDescent="0.3">
      <c r="A218" s="283">
        <v>444100</v>
      </c>
      <c r="B218" s="284" t="s">
        <v>291</v>
      </c>
      <c r="C218" s="297">
        <f t="shared" si="69"/>
        <v>0</v>
      </c>
      <c r="D218" s="303"/>
      <c r="E218" s="304"/>
      <c r="F218" s="304"/>
      <c r="G218" s="304"/>
      <c r="H218" s="304"/>
      <c r="I218" s="305"/>
      <c r="J218" s="554"/>
      <c r="K218" s="458"/>
      <c r="L218" s="464"/>
      <c r="M218" s="450"/>
      <c r="N218" s="450"/>
      <c r="O218" s="450"/>
      <c r="P218" s="450"/>
      <c r="Q218" s="450"/>
      <c r="R218" s="450"/>
    </row>
    <row r="219" spans="1:18" ht="15.75" customHeight="1" x14ac:dyDescent="0.3">
      <c r="A219" s="283">
        <v>444200</v>
      </c>
      <c r="B219" s="284" t="s">
        <v>292</v>
      </c>
      <c r="C219" s="297">
        <f t="shared" si="69"/>
        <v>0</v>
      </c>
      <c r="D219" s="303"/>
      <c r="E219" s="304"/>
      <c r="F219" s="304"/>
      <c r="G219" s="304"/>
      <c r="H219" s="304"/>
      <c r="I219" s="305"/>
      <c r="J219" s="554"/>
      <c r="K219" s="458"/>
      <c r="L219" s="464"/>
      <c r="M219" s="450"/>
      <c r="N219" s="450"/>
      <c r="O219" s="450"/>
      <c r="P219" s="450"/>
      <c r="Q219" s="450"/>
      <c r="R219" s="450"/>
    </row>
    <row r="220" spans="1:18" ht="15.75" customHeight="1" x14ac:dyDescent="0.3">
      <c r="A220" s="283">
        <v>444300</v>
      </c>
      <c r="B220" s="284" t="s">
        <v>293</v>
      </c>
      <c r="C220" s="297">
        <f t="shared" si="69"/>
        <v>0</v>
      </c>
      <c r="D220" s="303"/>
      <c r="E220" s="304"/>
      <c r="F220" s="304"/>
      <c r="G220" s="304"/>
      <c r="H220" s="304"/>
      <c r="I220" s="305"/>
      <c r="J220" s="554"/>
      <c r="K220" s="458"/>
      <c r="L220" s="464"/>
      <c r="M220" s="450"/>
      <c r="N220" s="450"/>
      <c r="O220" s="450"/>
      <c r="P220" s="450"/>
      <c r="Q220" s="450"/>
      <c r="R220" s="450"/>
    </row>
    <row r="221" spans="1:18" ht="15.75" customHeight="1" x14ac:dyDescent="0.3">
      <c r="A221" s="171">
        <v>480000</v>
      </c>
      <c r="B221" s="237" t="s">
        <v>294</v>
      </c>
      <c r="C221" s="254">
        <f t="shared" si="69"/>
        <v>7310000</v>
      </c>
      <c r="D221" s="250">
        <f t="shared" ref="D221:I221" si="71">D222+D230</f>
        <v>0</v>
      </c>
      <c r="E221" s="172">
        <f t="shared" si="71"/>
        <v>0</v>
      </c>
      <c r="F221" s="172">
        <f t="shared" si="71"/>
        <v>0</v>
      </c>
      <c r="G221" s="172">
        <f t="shared" si="71"/>
        <v>0</v>
      </c>
      <c r="H221" s="172">
        <f t="shared" si="71"/>
        <v>0</v>
      </c>
      <c r="I221" s="176">
        <f t="shared" si="71"/>
        <v>7310000</v>
      </c>
      <c r="J221" s="553"/>
      <c r="K221" s="473"/>
      <c r="L221" s="463"/>
      <c r="M221" s="463"/>
      <c r="N221" s="463"/>
      <c r="O221" s="463"/>
      <c r="P221" s="463"/>
      <c r="Q221" s="463"/>
      <c r="R221" s="463"/>
    </row>
    <row r="222" spans="1:18" ht="15.75" customHeight="1" x14ac:dyDescent="0.3">
      <c r="A222" s="171">
        <v>482000</v>
      </c>
      <c r="B222" s="238" t="s">
        <v>295</v>
      </c>
      <c r="C222" s="254">
        <f t="shared" si="69"/>
        <v>5420000</v>
      </c>
      <c r="D222" s="250">
        <f>SUM(D223)+D226</f>
        <v>0</v>
      </c>
      <c r="E222" s="250">
        <f t="shared" ref="E222:I222" si="72">SUM(E223)+E226</f>
        <v>0</v>
      </c>
      <c r="F222" s="250">
        <f t="shared" si="72"/>
        <v>0</v>
      </c>
      <c r="G222" s="250">
        <f t="shared" si="72"/>
        <v>0</v>
      </c>
      <c r="H222" s="250">
        <f t="shared" si="72"/>
        <v>0</v>
      </c>
      <c r="I222" s="280">
        <f t="shared" si="72"/>
        <v>5420000</v>
      </c>
      <c r="J222" s="553"/>
      <c r="K222" s="273"/>
      <c r="L222" s="463"/>
      <c r="M222" s="463"/>
      <c r="N222" s="463"/>
      <c r="O222" s="463"/>
      <c r="P222" s="463"/>
      <c r="Q222" s="463"/>
      <c r="R222" s="463"/>
    </row>
    <row r="223" spans="1:18" ht="15.75" customHeight="1" x14ac:dyDescent="0.3">
      <c r="A223" s="285">
        <v>482100</v>
      </c>
      <c r="B223" s="286" t="s">
        <v>341</v>
      </c>
      <c r="C223" s="297">
        <f t="shared" si="69"/>
        <v>2620000</v>
      </c>
      <c r="D223" s="298">
        <f>SUM(D224:D225)</f>
        <v>0</v>
      </c>
      <c r="E223" s="298">
        <f t="shared" ref="E223:I223" si="73">SUM(E224:E225)</f>
        <v>0</v>
      </c>
      <c r="F223" s="298">
        <f t="shared" si="73"/>
        <v>0</v>
      </c>
      <c r="G223" s="298">
        <f t="shared" si="73"/>
        <v>0</v>
      </c>
      <c r="H223" s="298">
        <f t="shared" si="73"/>
        <v>0</v>
      </c>
      <c r="I223" s="306">
        <f t="shared" si="73"/>
        <v>2620000</v>
      </c>
      <c r="J223" s="554"/>
      <c r="K223" s="458"/>
      <c r="L223" s="464"/>
      <c r="M223" s="464"/>
      <c r="N223" s="464"/>
      <c r="O223" s="464"/>
      <c r="P223" s="464"/>
      <c r="Q223" s="464"/>
      <c r="R223" s="464"/>
    </row>
    <row r="224" spans="1:18" ht="15.75" customHeight="1" x14ac:dyDescent="0.3">
      <c r="A224" s="173">
        <v>482131</v>
      </c>
      <c r="B224" s="227" t="s">
        <v>102</v>
      </c>
      <c r="C224" s="347">
        <f t="shared" ref="C224:C275" si="74">SUM(D224:I224)</f>
        <v>120000</v>
      </c>
      <c r="D224" s="251"/>
      <c r="E224" s="174"/>
      <c r="F224" s="174"/>
      <c r="G224" s="174"/>
      <c r="H224" s="174"/>
      <c r="I224" s="334">
        <v>120000</v>
      </c>
      <c r="J224" s="555"/>
      <c r="K224" s="218"/>
      <c r="L224" s="440"/>
      <c r="M224" s="469"/>
      <c r="N224" s="469"/>
      <c r="O224" s="469"/>
      <c r="P224" s="469"/>
      <c r="Q224" s="469"/>
      <c r="R224" s="442"/>
    </row>
    <row r="225" spans="1:59" ht="15.75" customHeight="1" x14ac:dyDescent="0.3">
      <c r="A225" s="173">
        <v>482191</v>
      </c>
      <c r="B225" s="227" t="s">
        <v>103</v>
      </c>
      <c r="C225" s="347">
        <f t="shared" si="74"/>
        <v>2500000</v>
      </c>
      <c r="D225" s="251"/>
      <c r="E225" s="174"/>
      <c r="F225" s="174"/>
      <c r="G225" s="174"/>
      <c r="H225" s="174"/>
      <c r="I225" s="334">
        <v>2500000</v>
      </c>
      <c r="J225" s="555"/>
      <c r="K225" s="218"/>
      <c r="L225" s="440"/>
      <c r="M225" s="469"/>
      <c r="N225" s="469"/>
      <c r="O225" s="469"/>
      <c r="P225" s="469"/>
      <c r="Q225" s="469"/>
      <c r="R225" s="442"/>
    </row>
    <row r="226" spans="1:59" ht="15.75" customHeight="1" x14ac:dyDescent="0.3">
      <c r="A226" s="318">
        <v>482200</v>
      </c>
      <c r="B226" s="319" t="s">
        <v>104</v>
      </c>
      <c r="C226" s="436">
        <f t="shared" si="74"/>
        <v>2800000</v>
      </c>
      <c r="D226" s="437">
        <f>SUM(D227:D229)</f>
        <v>0</v>
      </c>
      <c r="E226" s="437">
        <f t="shared" ref="E226:I226" si="75">SUM(E227:E229)</f>
        <v>0</v>
      </c>
      <c r="F226" s="437">
        <f t="shared" si="75"/>
        <v>0</v>
      </c>
      <c r="G226" s="437">
        <f t="shared" si="75"/>
        <v>0</v>
      </c>
      <c r="H226" s="437">
        <f t="shared" si="75"/>
        <v>0</v>
      </c>
      <c r="I226" s="521">
        <f t="shared" si="75"/>
        <v>2800000</v>
      </c>
      <c r="J226" s="560"/>
      <c r="K226" s="452"/>
      <c r="L226" s="464"/>
      <c r="M226" s="450"/>
      <c r="N226" s="450"/>
      <c r="O226" s="450"/>
      <c r="P226" s="450"/>
      <c r="Q226" s="450"/>
      <c r="R226" s="450"/>
    </row>
    <row r="227" spans="1:59" ht="15.75" customHeight="1" x14ac:dyDescent="0.3">
      <c r="A227" s="278">
        <v>482200</v>
      </c>
      <c r="B227" s="279" t="s">
        <v>104</v>
      </c>
      <c r="C227" s="390">
        <f t="shared" ref="C227:C248" si="76">SUM(D227:I227)</f>
        <v>2800000</v>
      </c>
      <c r="D227" s="379"/>
      <c r="E227" s="380"/>
      <c r="F227" s="380"/>
      <c r="G227" s="380"/>
      <c r="H227" s="380"/>
      <c r="I227" s="433">
        <v>2800000</v>
      </c>
      <c r="J227" s="568"/>
      <c r="K227" s="501"/>
      <c r="L227" s="502"/>
      <c r="M227" s="503"/>
      <c r="N227" s="503"/>
      <c r="O227" s="503"/>
      <c r="P227" s="503"/>
      <c r="Q227" s="503"/>
      <c r="R227" s="503"/>
    </row>
    <row r="228" spans="1:59" ht="15.75" customHeight="1" x14ac:dyDescent="0.3">
      <c r="A228" s="435">
        <v>482231</v>
      </c>
      <c r="B228" s="520" t="s">
        <v>357</v>
      </c>
      <c r="C228" s="390">
        <f t="shared" si="76"/>
        <v>0</v>
      </c>
      <c r="D228" s="434"/>
      <c r="E228" s="434"/>
      <c r="F228" s="434"/>
      <c r="G228" s="434"/>
      <c r="H228" s="434"/>
      <c r="I228" s="522"/>
      <c r="J228" s="569"/>
      <c r="K228" s="505"/>
      <c r="L228" s="502"/>
      <c r="M228" s="506"/>
      <c r="N228" s="506"/>
      <c r="O228" s="506"/>
      <c r="P228" s="506"/>
      <c r="Q228" s="506"/>
      <c r="R228" s="506"/>
    </row>
    <row r="229" spans="1:59" s="195" customFormat="1" ht="19.5" customHeight="1" x14ac:dyDescent="0.3">
      <c r="A229" s="435">
        <v>482251</v>
      </c>
      <c r="B229" s="520" t="s">
        <v>358</v>
      </c>
      <c r="C229" s="390">
        <f t="shared" si="76"/>
        <v>0</v>
      </c>
      <c r="D229" s="434"/>
      <c r="E229" s="434"/>
      <c r="F229" s="434"/>
      <c r="G229" s="434"/>
      <c r="H229" s="434"/>
      <c r="I229" s="522"/>
      <c r="J229" s="593"/>
      <c r="K229" s="505"/>
      <c r="L229" s="502"/>
      <c r="M229" s="506"/>
      <c r="N229" s="506"/>
      <c r="O229" s="506"/>
      <c r="P229" s="506"/>
      <c r="Q229" s="506"/>
      <c r="R229" s="506"/>
      <c r="S229" s="276"/>
      <c r="T229" s="276"/>
      <c r="U229" s="276"/>
      <c r="V229" s="276"/>
      <c r="W229" s="276"/>
      <c r="X229" s="276"/>
      <c r="Y229" s="276"/>
      <c r="Z229" s="276"/>
      <c r="AA229" s="276"/>
      <c r="AB229" s="276"/>
      <c r="AC229" s="276"/>
      <c r="AD229" s="276"/>
      <c r="AE229" s="276"/>
      <c r="AF229" s="276"/>
      <c r="AG229" s="276"/>
      <c r="AH229" s="276"/>
      <c r="AI229" s="276"/>
      <c r="AJ229" s="276"/>
      <c r="AK229" s="276"/>
      <c r="AL229" s="276"/>
      <c r="AM229" s="276"/>
      <c r="AN229" s="276"/>
      <c r="AO229" s="276"/>
      <c r="AP229" s="276"/>
      <c r="AQ229" s="276"/>
      <c r="AR229" s="276"/>
      <c r="AS229" s="276"/>
      <c r="AT229" s="276"/>
      <c r="AU229" s="276"/>
      <c r="AV229" s="276"/>
      <c r="AW229" s="276"/>
      <c r="AX229" s="276"/>
      <c r="AY229" s="276"/>
      <c r="AZ229" s="276"/>
      <c r="BA229" s="276"/>
      <c r="BB229" s="276"/>
      <c r="BC229" s="276"/>
      <c r="BD229" s="276"/>
      <c r="BE229" s="276"/>
      <c r="BF229" s="276"/>
      <c r="BG229" s="205"/>
    </row>
    <row r="230" spans="1:59" ht="17.25" customHeight="1" x14ac:dyDescent="0.3">
      <c r="A230" s="171">
        <v>483000</v>
      </c>
      <c r="B230" s="238" t="s">
        <v>296</v>
      </c>
      <c r="C230" s="254">
        <f t="shared" si="76"/>
        <v>1890000</v>
      </c>
      <c r="D230" s="250">
        <f t="shared" ref="D230:I230" si="77">D231</f>
        <v>0</v>
      </c>
      <c r="E230" s="172">
        <f t="shared" si="77"/>
        <v>0</v>
      </c>
      <c r="F230" s="172">
        <f t="shared" si="77"/>
        <v>0</v>
      </c>
      <c r="G230" s="172">
        <f t="shared" si="77"/>
        <v>0</v>
      </c>
      <c r="H230" s="172">
        <f t="shared" si="77"/>
        <v>0</v>
      </c>
      <c r="I230" s="176">
        <f t="shared" si="77"/>
        <v>1890000</v>
      </c>
      <c r="J230" s="553"/>
      <c r="K230" s="273"/>
      <c r="L230" s="463"/>
      <c r="M230" s="463"/>
      <c r="N230" s="463"/>
      <c r="O230" s="463"/>
      <c r="P230" s="463"/>
      <c r="Q230" s="463"/>
      <c r="R230" s="463"/>
    </row>
    <row r="231" spans="1:59" ht="17.25" customHeight="1" thickBot="1" x14ac:dyDescent="0.35">
      <c r="A231" s="295">
        <v>483100</v>
      </c>
      <c r="B231" s="296" t="s">
        <v>297</v>
      </c>
      <c r="C231" s="349">
        <f t="shared" si="76"/>
        <v>1890000</v>
      </c>
      <c r="D231" s="342"/>
      <c r="E231" s="343"/>
      <c r="F231" s="343"/>
      <c r="G231" s="343"/>
      <c r="H231" s="343"/>
      <c r="I231" s="344">
        <v>1890000</v>
      </c>
      <c r="J231" s="554"/>
      <c r="K231" s="458"/>
      <c r="L231" s="464"/>
      <c r="M231" s="450"/>
      <c r="N231" s="450"/>
      <c r="O231" s="450"/>
      <c r="P231" s="450"/>
      <c r="Q231" s="450"/>
      <c r="R231" s="450"/>
    </row>
    <row r="232" spans="1:59" ht="17.25" customHeight="1" thickBot="1" x14ac:dyDescent="0.35">
      <c r="A232" s="202">
        <v>500000</v>
      </c>
      <c r="B232" s="239" t="s">
        <v>298</v>
      </c>
      <c r="C232" s="386">
        <f t="shared" si="76"/>
        <v>69751728</v>
      </c>
      <c r="D232" s="387">
        <f t="shared" ref="D232:I232" si="78">D233+D272</f>
        <v>0</v>
      </c>
      <c r="E232" s="388">
        <f t="shared" si="78"/>
        <v>7096980</v>
      </c>
      <c r="F232" s="388">
        <f t="shared" si="78"/>
        <v>0</v>
      </c>
      <c r="G232" s="388">
        <f t="shared" si="78"/>
        <v>0</v>
      </c>
      <c r="H232" s="388">
        <f t="shared" si="78"/>
        <v>0</v>
      </c>
      <c r="I232" s="389">
        <f t="shared" si="78"/>
        <v>62654748</v>
      </c>
      <c r="J232" s="559"/>
      <c r="K232" s="210"/>
      <c r="L232" s="507"/>
      <c r="M232" s="507"/>
      <c r="N232" s="507"/>
      <c r="O232" s="507"/>
      <c r="P232" s="507"/>
      <c r="Q232" s="507"/>
      <c r="R232" s="507"/>
    </row>
    <row r="233" spans="1:59" ht="26.25" customHeight="1" x14ac:dyDescent="0.3">
      <c r="A233" s="203">
        <v>510000</v>
      </c>
      <c r="B233" s="240" t="s">
        <v>299</v>
      </c>
      <c r="C233" s="346">
        <f t="shared" si="76"/>
        <v>68136417</v>
      </c>
      <c r="D233" s="335">
        <f t="shared" ref="D233:I233" si="79">D234+D261</f>
        <v>0</v>
      </c>
      <c r="E233" s="384">
        <f t="shared" si="79"/>
        <v>7096980</v>
      </c>
      <c r="F233" s="384">
        <f t="shared" si="79"/>
        <v>0</v>
      </c>
      <c r="G233" s="384">
        <f t="shared" si="79"/>
        <v>0</v>
      </c>
      <c r="H233" s="384">
        <f t="shared" si="79"/>
        <v>0</v>
      </c>
      <c r="I233" s="385">
        <f t="shared" si="79"/>
        <v>61039437</v>
      </c>
      <c r="J233" s="564"/>
      <c r="K233" s="473"/>
      <c r="L233" s="463"/>
      <c r="M233" s="463"/>
      <c r="N233" s="463"/>
      <c r="O233" s="463"/>
      <c r="P233" s="463"/>
      <c r="Q233" s="463"/>
      <c r="R233" s="463"/>
    </row>
    <row r="234" spans="1:59" ht="18.75" customHeight="1" x14ac:dyDescent="0.3">
      <c r="A234" s="171">
        <v>511000</v>
      </c>
      <c r="B234" s="238" t="s">
        <v>313</v>
      </c>
      <c r="C234" s="254">
        <f t="shared" si="76"/>
        <v>39498000</v>
      </c>
      <c r="D234" s="250">
        <f t="shared" ref="D234:I234" si="80">D235+D247</f>
        <v>0</v>
      </c>
      <c r="E234" s="250">
        <f t="shared" si="80"/>
        <v>0</v>
      </c>
      <c r="F234" s="250">
        <f t="shared" si="80"/>
        <v>0</v>
      </c>
      <c r="G234" s="250">
        <f t="shared" si="80"/>
        <v>0</v>
      </c>
      <c r="H234" s="250">
        <f t="shared" si="80"/>
        <v>0</v>
      </c>
      <c r="I234" s="280">
        <f t="shared" si="80"/>
        <v>39498000</v>
      </c>
      <c r="J234" s="553"/>
      <c r="K234" s="273"/>
      <c r="L234" s="463"/>
      <c r="M234" s="463"/>
      <c r="N234" s="463"/>
      <c r="O234" s="463"/>
      <c r="P234" s="463"/>
      <c r="Q234" s="463"/>
      <c r="R234" s="463"/>
    </row>
    <row r="235" spans="1:59" ht="29.25" customHeight="1" x14ac:dyDescent="0.3">
      <c r="A235" s="285">
        <v>511300</v>
      </c>
      <c r="B235" s="286" t="s">
        <v>339</v>
      </c>
      <c r="C235" s="297">
        <f t="shared" si="76"/>
        <v>35900000</v>
      </c>
      <c r="D235" s="298">
        <f t="shared" ref="D235:I235" si="81">SUM(D236:D246)</f>
        <v>0</v>
      </c>
      <c r="E235" s="299">
        <f t="shared" si="81"/>
        <v>0</v>
      </c>
      <c r="F235" s="299">
        <f t="shared" si="81"/>
        <v>0</v>
      </c>
      <c r="G235" s="299">
        <f t="shared" si="81"/>
        <v>0</v>
      </c>
      <c r="H235" s="299">
        <f t="shared" si="81"/>
        <v>0</v>
      </c>
      <c r="I235" s="300">
        <f t="shared" si="81"/>
        <v>35900000</v>
      </c>
      <c r="J235" s="554"/>
      <c r="K235" s="458"/>
      <c r="L235" s="464"/>
      <c r="M235" s="464"/>
      <c r="N235" s="464"/>
      <c r="O235" s="464"/>
      <c r="P235" s="464"/>
      <c r="Q235" s="464"/>
      <c r="R235" s="464"/>
    </row>
    <row r="236" spans="1:59" ht="29.25" customHeight="1" x14ac:dyDescent="0.3">
      <c r="A236" s="173" t="s">
        <v>144</v>
      </c>
      <c r="B236" s="227" t="s">
        <v>300</v>
      </c>
      <c r="C236" s="390">
        <f t="shared" si="76"/>
        <v>6000000</v>
      </c>
      <c r="D236" s="251"/>
      <c r="E236" s="174"/>
      <c r="F236" s="174"/>
      <c r="G236" s="378"/>
      <c r="H236" s="174"/>
      <c r="I236" s="339">
        <v>6000000</v>
      </c>
      <c r="J236" s="555"/>
      <c r="K236" s="218"/>
      <c r="L236" s="508"/>
      <c r="M236" s="469"/>
      <c r="N236" s="469"/>
      <c r="O236" s="469"/>
      <c r="P236" s="498"/>
      <c r="Q236" s="469"/>
      <c r="R236" s="491"/>
    </row>
    <row r="237" spans="1:59" ht="18.75" customHeight="1" x14ac:dyDescent="0.3">
      <c r="A237" s="173" t="s">
        <v>187</v>
      </c>
      <c r="B237" s="227" t="s">
        <v>301</v>
      </c>
      <c r="C237" s="390"/>
      <c r="D237" s="251"/>
      <c r="E237" s="174"/>
      <c r="F237" s="174"/>
      <c r="G237" s="378"/>
      <c r="H237" s="174"/>
      <c r="I237" s="339">
        <v>2400000</v>
      </c>
      <c r="J237" s="594"/>
      <c r="K237" s="218"/>
      <c r="L237" s="508"/>
      <c r="M237" s="469"/>
      <c r="N237" s="469"/>
      <c r="O237" s="469"/>
      <c r="P237" s="498"/>
      <c r="Q237" s="469"/>
      <c r="R237" s="491"/>
    </row>
    <row r="238" spans="1:59" ht="24.75" customHeight="1" x14ac:dyDescent="0.3">
      <c r="A238" s="173" t="s">
        <v>146</v>
      </c>
      <c r="B238" s="227" t="s">
        <v>302</v>
      </c>
      <c r="C238" s="390">
        <f t="shared" si="76"/>
        <v>7200000</v>
      </c>
      <c r="D238" s="251"/>
      <c r="E238" s="174"/>
      <c r="F238" s="174"/>
      <c r="G238" s="378"/>
      <c r="H238" s="174"/>
      <c r="I238" s="339">
        <v>7200000</v>
      </c>
      <c r="J238" s="555"/>
      <c r="K238" s="218"/>
      <c r="L238" s="508"/>
      <c r="M238" s="469"/>
      <c r="N238" s="469"/>
      <c r="O238" s="469"/>
      <c r="P238" s="498"/>
      <c r="Q238" s="469"/>
      <c r="R238" s="491"/>
    </row>
    <row r="239" spans="1:59" ht="29.25" customHeight="1" x14ac:dyDescent="0.3">
      <c r="A239" s="173" t="s">
        <v>145</v>
      </c>
      <c r="B239" s="227" t="s">
        <v>303</v>
      </c>
      <c r="C239" s="390">
        <f t="shared" si="76"/>
        <v>1700000</v>
      </c>
      <c r="D239" s="251"/>
      <c r="E239" s="174"/>
      <c r="F239" s="174"/>
      <c r="G239" s="378"/>
      <c r="H239" s="174"/>
      <c r="I239" s="339">
        <v>1700000</v>
      </c>
      <c r="J239" s="555"/>
      <c r="K239" s="218"/>
      <c r="L239" s="508"/>
      <c r="M239" s="469"/>
      <c r="N239" s="469"/>
      <c r="O239" s="469"/>
      <c r="P239" s="498"/>
      <c r="Q239" s="469"/>
      <c r="R239" s="491"/>
    </row>
    <row r="240" spans="1:59" ht="18.75" customHeight="1" x14ac:dyDescent="0.3">
      <c r="A240" s="173" t="s">
        <v>147</v>
      </c>
      <c r="B240" s="227" t="s">
        <v>304</v>
      </c>
      <c r="C240" s="390">
        <f t="shared" si="76"/>
        <v>1200000</v>
      </c>
      <c r="D240" s="251"/>
      <c r="E240" s="174"/>
      <c r="F240" s="174"/>
      <c r="G240" s="378"/>
      <c r="H240" s="174"/>
      <c r="I240" s="339">
        <v>1200000</v>
      </c>
      <c r="J240" s="555"/>
      <c r="K240" s="218"/>
      <c r="L240" s="508"/>
      <c r="M240" s="469"/>
      <c r="N240" s="469"/>
      <c r="O240" s="469"/>
      <c r="P240" s="498"/>
      <c r="Q240" s="469"/>
      <c r="R240" s="491"/>
    </row>
    <row r="241" spans="1:18" ht="18.75" customHeight="1" x14ac:dyDescent="0.3">
      <c r="A241" s="173" t="s">
        <v>184</v>
      </c>
      <c r="B241" s="227" t="s">
        <v>185</v>
      </c>
      <c r="C241" s="390">
        <f t="shared" si="76"/>
        <v>3600000</v>
      </c>
      <c r="D241" s="251"/>
      <c r="E241" s="174"/>
      <c r="F241" s="174"/>
      <c r="G241" s="378"/>
      <c r="H241" s="174"/>
      <c r="I241" s="339">
        <v>3600000</v>
      </c>
      <c r="J241" s="555"/>
      <c r="K241" s="218"/>
      <c r="L241" s="508"/>
      <c r="M241" s="469"/>
      <c r="N241" s="469"/>
      <c r="O241" s="469"/>
      <c r="P241" s="498"/>
      <c r="Q241" s="469"/>
      <c r="R241" s="491"/>
    </row>
    <row r="242" spans="1:18" ht="18.75" customHeight="1" x14ac:dyDescent="0.3">
      <c r="A242" s="173" t="s">
        <v>148</v>
      </c>
      <c r="B242" s="227" t="s">
        <v>159</v>
      </c>
      <c r="C242" s="390">
        <f t="shared" si="76"/>
        <v>0</v>
      </c>
      <c r="D242" s="251"/>
      <c r="E242" s="174"/>
      <c r="F242" s="174"/>
      <c r="G242" s="378"/>
      <c r="H242" s="174"/>
      <c r="I242" s="339">
        <v>0</v>
      </c>
      <c r="J242" s="594"/>
      <c r="K242" s="218"/>
      <c r="L242" s="508"/>
      <c r="M242" s="469"/>
      <c r="N242" s="469"/>
      <c r="O242" s="469"/>
      <c r="P242" s="498"/>
      <c r="Q242" s="469"/>
      <c r="R242" s="491"/>
    </row>
    <row r="243" spans="1:18" ht="18.75" customHeight="1" x14ac:dyDescent="0.3">
      <c r="A243" s="173" t="s">
        <v>148</v>
      </c>
      <c r="B243" s="227" t="s">
        <v>199</v>
      </c>
      <c r="C243" s="390">
        <f t="shared" si="76"/>
        <v>1800000</v>
      </c>
      <c r="D243" s="251"/>
      <c r="E243" s="174"/>
      <c r="F243" s="174"/>
      <c r="G243" s="378"/>
      <c r="H243" s="174"/>
      <c r="I243" s="339">
        <v>1800000</v>
      </c>
      <c r="J243" s="555"/>
      <c r="K243" s="218"/>
      <c r="L243" s="508"/>
      <c r="M243" s="469"/>
      <c r="N243" s="469"/>
      <c r="O243" s="469"/>
      <c r="P243" s="498"/>
      <c r="Q243" s="469"/>
      <c r="R243" s="491"/>
    </row>
    <row r="244" spans="1:18" ht="18.75" customHeight="1" x14ac:dyDescent="0.3">
      <c r="A244" s="173" t="s">
        <v>191</v>
      </c>
      <c r="B244" s="227" t="s">
        <v>192</v>
      </c>
      <c r="C244" s="390">
        <f t="shared" si="76"/>
        <v>3600000</v>
      </c>
      <c r="D244" s="251"/>
      <c r="E244" s="174"/>
      <c r="F244" s="174"/>
      <c r="G244" s="378"/>
      <c r="H244" s="174"/>
      <c r="I244" s="339">
        <v>3600000</v>
      </c>
      <c r="J244" s="555"/>
      <c r="K244" s="218"/>
      <c r="L244" s="508"/>
      <c r="M244" s="469"/>
      <c r="N244" s="469"/>
      <c r="O244" s="469"/>
      <c r="P244" s="498"/>
      <c r="Q244" s="469"/>
      <c r="R244" s="491"/>
    </row>
    <row r="245" spans="1:18" ht="18.75" customHeight="1" x14ac:dyDescent="0.3">
      <c r="A245" s="173" t="s">
        <v>193</v>
      </c>
      <c r="B245" s="227" t="s">
        <v>194</v>
      </c>
      <c r="C245" s="390">
        <f t="shared" si="76"/>
        <v>3600000</v>
      </c>
      <c r="D245" s="251"/>
      <c r="E245" s="174"/>
      <c r="F245" s="174"/>
      <c r="G245" s="378"/>
      <c r="H245" s="174"/>
      <c r="I245" s="339">
        <v>3600000</v>
      </c>
      <c r="J245" s="555"/>
      <c r="K245" s="218"/>
      <c r="L245" s="508"/>
      <c r="M245" s="469"/>
      <c r="N245" s="469"/>
      <c r="O245" s="469"/>
      <c r="P245" s="498"/>
      <c r="Q245" s="469"/>
      <c r="R245" s="491"/>
    </row>
    <row r="246" spans="1:18" ht="18.75" customHeight="1" x14ac:dyDescent="0.3">
      <c r="A246" s="173" t="s">
        <v>189</v>
      </c>
      <c r="B246" s="227" t="s">
        <v>190</v>
      </c>
      <c r="C246" s="390">
        <f t="shared" si="76"/>
        <v>4800000</v>
      </c>
      <c r="D246" s="251"/>
      <c r="E246" s="174"/>
      <c r="F246" s="174"/>
      <c r="G246" s="378"/>
      <c r="H246" s="174"/>
      <c r="I246" s="339">
        <v>4800000</v>
      </c>
      <c r="J246" s="555"/>
      <c r="K246" s="218"/>
      <c r="L246" s="508"/>
      <c r="M246" s="469"/>
      <c r="N246" s="469"/>
      <c r="O246" s="469"/>
      <c r="P246" s="498"/>
      <c r="Q246" s="469"/>
      <c r="R246" s="491"/>
    </row>
    <row r="247" spans="1:18" ht="18.75" customHeight="1" x14ac:dyDescent="0.3">
      <c r="A247" s="285">
        <v>511400</v>
      </c>
      <c r="B247" s="286" t="s">
        <v>345</v>
      </c>
      <c r="C247" s="391">
        <f t="shared" si="76"/>
        <v>3598000</v>
      </c>
      <c r="D247" s="523">
        <f t="shared" ref="D247:I247" si="82">SUM(D248)</f>
        <v>0</v>
      </c>
      <c r="E247" s="523">
        <f t="shared" si="82"/>
        <v>0</v>
      </c>
      <c r="F247" s="523">
        <f t="shared" si="82"/>
        <v>0</v>
      </c>
      <c r="G247" s="523">
        <f t="shared" si="82"/>
        <v>0</v>
      </c>
      <c r="H247" s="523">
        <f t="shared" si="82"/>
        <v>0</v>
      </c>
      <c r="I247" s="524">
        <f t="shared" si="82"/>
        <v>3598000</v>
      </c>
      <c r="J247" s="554"/>
      <c r="K247" s="458"/>
      <c r="L247" s="464"/>
      <c r="M247" s="450"/>
      <c r="N247" s="450"/>
      <c r="O247" s="450"/>
      <c r="P247" s="450"/>
      <c r="Q247" s="450"/>
      <c r="R247" s="450"/>
    </row>
    <row r="248" spans="1:18" ht="18.75" customHeight="1" thickBot="1" x14ac:dyDescent="0.35">
      <c r="A248" s="261">
        <v>511431</v>
      </c>
      <c r="B248" s="262" t="s">
        <v>181</v>
      </c>
      <c r="C248" s="392">
        <f t="shared" si="76"/>
        <v>3598000</v>
      </c>
      <c r="D248" s="393"/>
      <c r="E248" s="394"/>
      <c r="F248" s="394"/>
      <c r="G248" s="395"/>
      <c r="H248" s="394"/>
      <c r="I248" s="396">
        <v>3598000</v>
      </c>
      <c r="J248" s="562"/>
      <c r="K248" s="454"/>
      <c r="L248" s="508"/>
      <c r="M248" s="455"/>
      <c r="N248" s="455"/>
      <c r="O248" s="455"/>
      <c r="P248" s="456"/>
      <c r="Q248" s="455"/>
      <c r="R248" s="456"/>
    </row>
    <row r="249" spans="1:18" ht="18.75" customHeight="1" x14ac:dyDescent="0.3">
      <c r="A249" s="217"/>
      <c r="B249" s="218"/>
      <c r="C249" s="219"/>
      <c r="D249" s="220"/>
      <c r="E249" s="220"/>
      <c r="F249" s="220"/>
      <c r="G249" s="221"/>
      <c r="H249" s="220"/>
      <c r="I249" s="221"/>
      <c r="L249" s="274"/>
      <c r="M249" s="275"/>
    </row>
    <row r="250" spans="1:18" ht="18.75" customHeight="1" x14ac:dyDescent="0.3">
      <c r="A250" s="217"/>
      <c r="B250" s="218"/>
      <c r="C250" s="219"/>
      <c r="D250" s="220"/>
      <c r="E250" s="220"/>
      <c r="F250" s="220"/>
      <c r="G250" s="221"/>
      <c r="H250" s="220"/>
      <c r="I250" s="221"/>
      <c r="L250" s="274"/>
      <c r="M250" s="275"/>
    </row>
    <row r="251" spans="1:18" ht="18.75" customHeight="1" x14ac:dyDescent="0.3">
      <c r="A251" s="217"/>
      <c r="B251" s="218"/>
      <c r="C251" s="219"/>
      <c r="D251" s="220"/>
      <c r="E251" s="220"/>
      <c r="F251" s="220"/>
      <c r="G251" s="221"/>
      <c r="H251" s="220"/>
      <c r="I251" s="221"/>
      <c r="L251" s="274"/>
      <c r="M251" s="275"/>
    </row>
    <row r="252" spans="1:18" ht="18.75" customHeight="1" x14ac:dyDescent="0.3">
      <c r="A252" s="217"/>
      <c r="B252" s="218"/>
      <c r="C252" s="219"/>
      <c r="D252" s="220"/>
      <c r="E252" s="220"/>
      <c r="F252" s="220"/>
      <c r="G252" s="221"/>
      <c r="H252" s="220"/>
      <c r="I252" s="221"/>
      <c r="L252" s="274"/>
      <c r="M252" s="275"/>
    </row>
    <row r="253" spans="1:18" ht="18.75" customHeight="1" x14ac:dyDescent="0.3">
      <c r="A253" s="217"/>
      <c r="B253" s="218"/>
      <c r="C253" s="219"/>
      <c r="D253" s="220"/>
      <c r="E253" s="220"/>
      <c r="F253" s="220"/>
      <c r="G253" s="221"/>
      <c r="H253" s="220"/>
      <c r="I253" s="221"/>
      <c r="L253" s="274"/>
      <c r="M253" s="275"/>
    </row>
    <row r="254" spans="1:18" ht="18.75" customHeight="1" x14ac:dyDescent="0.3">
      <c r="A254" s="217"/>
      <c r="B254" s="218"/>
      <c r="C254" s="219"/>
      <c r="D254" s="220"/>
      <c r="E254" s="220"/>
      <c r="F254" s="220"/>
      <c r="G254" s="221"/>
      <c r="H254" s="220"/>
      <c r="I254" s="221"/>
      <c r="L254" s="274"/>
      <c r="M254" s="275"/>
    </row>
    <row r="255" spans="1:18" ht="18.75" customHeight="1" x14ac:dyDescent="0.3">
      <c r="A255" s="217"/>
      <c r="B255" s="218"/>
      <c r="C255" s="219"/>
      <c r="D255" s="220"/>
      <c r="E255" s="220"/>
      <c r="F255" s="220"/>
      <c r="G255" s="221"/>
      <c r="H255" s="220"/>
      <c r="I255" s="221"/>
      <c r="L255" s="274"/>
      <c r="M255" s="275"/>
    </row>
    <row r="256" spans="1:18" ht="18.75" customHeight="1" thickBot="1" x14ac:dyDescent="0.35">
      <c r="A256" s="217"/>
      <c r="B256" s="218"/>
      <c r="C256" s="219"/>
      <c r="D256" s="220"/>
      <c r="E256" s="220"/>
      <c r="F256" s="220"/>
      <c r="G256" s="221"/>
      <c r="H256" s="220"/>
      <c r="I256" s="221"/>
      <c r="L256" s="274"/>
      <c r="M256" s="275"/>
    </row>
    <row r="257" spans="1:18" ht="15" thickBot="1" x14ac:dyDescent="0.35">
      <c r="A257" s="634" t="s">
        <v>4</v>
      </c>
      <c r="B257" s="636" t="s">
        <v>230</v>
      </c>
      <c r="C257" s="638" t="s">
        <v>264</v>
      </c>
      <c r="D257" s="639"/>
      <c r="E257" s="639"/>
      <c r="F257" s="639"/>
      <c r="G257" s="639"/>
      <c r="H257" s="639"/>
      <c r="I257" s="640"/>
      <c r="J257" s="570"/>
      <c r="K257" s="517"/>
      <c r="L257" s="273"/>
      <c r="M257" s="515"/>
      <c r="N257" s="515"/>
      <c r="O257" s="515"/>
      <c r="P257" s="515"/>
      <c r="Q257" s="515"/>
      <c r="R257" s="515"/>
    </row>
    <row r="258" spans="1:18" ht="15" customHeight="1" x14ac:dyDescent="0.3">
      <c r="A258" s="635"/>
      <c r="B258" s="637"/>
      <c r="C258" s="641" t="s">
        <v>309</v>
      </c>
      <c r="D258" s="643" t="s">
        <v>265</v>
      </c>
      <c r="E258" s="644"/>
      <c r="F258" s="644"/>
      <c r="G258" s="644"/>
      <c r="H258" s="645" t="s">
        <v>233</v>
      </c>
      <c r="I258" s="646" t="s">
        <v>234</v>
      </c>
      <c r="J258" s="570"/>
      <c r="K258" s="517"/>
      <c r="L258" s="514"/>
      <c r="M258" s="273"/>
      <c r="N258" s="515"/>
      <c r="O258" s="515"/>
      <c r="P258" s="515"/>
      <c r="Q258" s="273"/>
      <c r="R258" s="273"/>
    </row>
    <row r="259" spans="1:18" ht="26.4" x14ac:dyDescent="0.3">
      <c r="A259" s="635"/>
      <c r="B259" s="637"/>
      <c r="C259" s="642"/>
      <c r="D259" s="548" t="s">
        <v>266</v>
      </c>
      <c r="E259" s="549" t="s">
        <v>236</v>
      </c>
      <c r="F259" s="549" t="s">
        <v>237</v>
      </c>
      <c r="G259" s="549" t="s">
        <v>238</v>
      </c>
      <c r="H259" s="644"/>
      <c r="I259" s="647"/>
      <c r="J259" s="570"/>
      <c r="K259" s="517"/>
      <c r="L259" s="514"/>
      <c r="M259" s="272"/>
      <c r="N259" s="272"/>
      <c r="O259" s="272"/>
      <c r="P259" s="272"/>
      <c r="Q259" s="515"/>
      <c r="R259" s="515"/>
    </row>
    <row r="260" spans="1:18" ht="15" thickBot="1" x14ac:dyDescent="0.35">
      <c r="A260" s="200" t="s">
        <v>239</v>
      </c>
      <c r="B260" s="244" t="s">
        <v>240</v>
      </c>
      <c r="C260" s="247" t="s">
        <v>241</v>
      </c>
      <c r="D260" s="246" t="s">
        <v>242</v>
      </c>
      <c r="E260" s="167" t="s">
        <v>243</v>
      </c>
      <c r="F260" s="167" t="s">
        <v>244</v>
      </c>
      <c r="G260" s="167" t="s">
        <v>245</v>
      </c>
      <c r="H260" s="167" t="s">
        <v>246</v>
      </c>
      <c r="I260" s="168" t="s">
        <v>247</v>
      </c>
      <c r="J260" s="552"/>
      <c r="K260" s="461"/>
      <c r="L260" s="462"/>
      <c r="M260" s="462"/>
      <c r="N260" s="462"/>
      <c r="O260" s="462"/>
      <c r="P260" s="462"/>
      <c r="Q260" s="462"/>
      <c r="R260" s="462"/>
    </row>
    <row r="261" spans="1:18" x14ac:dyDescent="0.3">
      <c r="A261" s="204">
        <v>512000</v>
      </c>
      <c r="B261" s="226" t="s">
        <v>305</v>
      </c>
      <c r="C261" s="346">
        <f>SUM(D261:I261)</f>
        <v>28638417</v>
      </c>
      <c r="D261" s="335">
        <f t="shared" ref="D261:I261" si="83">D264+D263+D271</f>
        <v>0</v>
      </c>
      <c r="E261" s="384">
        <f t="shared" si="83"/>
        <v>7096980</v>
      </c>
      <c r="F261" s="384">
        <f t="shared" si="83"/>
        <v>0</v>
      </c>
      <c r="G261" s="384">
        <f t="shared" si="83"/>
        <v>0</v>
      </c>
      <c r="H261" s="384">
        <f t="shared" si="83"/>
        <v>0</v>
      </c>
      <c r="I261" s="385">
        <f t="shared" si="83"/>
        <v>21541437</v>
      </c>
      <c r="J261" s="553"/>
      <c r="K261" s="273"/>
      <c r="L261" s="463"/>
      <c r="M261" s="463"/>
      <c r="N261" s="463"/>
      <c r="O261" s="463"/>
      <c r="P261" s="463"/>
      <c r="Q261" s="463"/>
      <c r="R261" s="463"/>
    </row>
    <row r="262" spans="1:18" x14ac:dyDescent="0.3">
      <c r="A262" s="285">
        <v>512100</v>
      </c>
      <c r="B262" s="286" t="s">
        <v>343</v>
      </c>
      <c r="C262" s="297">
        <f>SUM(D262:I262)</f>
        <v>2040000</v>
      </c>
      <c r="D262" s="298">
        <f>SUM(D263)</f>
        <v>0</v>
      </c>
      <c r="E262" s="299">
        <f t="shared" ref="E262:I262" si="84">SUM(E263)</f>
        <v>0</v>
      </c>
      <c r="F262" s="299">
        <f t="shared" si="84"/>
        <v>0</v>
      </c>
      <c r="G262" s="299">
        <f t="shared" si="84"/>
        <v>0</v>
      </c>
      <c r="H262" s="299">
        <f t="shared" si="84"/>
        <v>0</v>
      </c>
      <c r="I262" s="300">
        <f t="shared" si="84"/>
        <v>2040000</v>
      </c>
      <c r="J262" s="554"/>
      <c r="K262" s="458"/>
      <c r="L262" s="464"/>
      <c r="M262" s="464"/>
      <c r="N262" s="464"/>
      <c r="O262" s="464"/>
      <c r="P262" s="464"/>
      <c r="Q262" s="464"/>
      <c r="R262" s="464"/>
    </row>
    <row r="263" spans="1:18" x14ac:dyDescent="0.3">
      <c r="A263" s="173">
        <v>512111</v>
      </c>
      <c r="B263" s="227" t="s">
        <v>200</v>
      </c>
      <c r="C263" s="347">
        <f t="shared" si="74"/>
        <v>2040000</v>
      </c>
      <c r="D263" s="251"/>
      <c r="E263" s="174"/>
      <c r="F263" s="174"/>
      <c r="G263" s="174"/>
      <c r="H263" s="174"/>
      <c r="I263" s="339">
        <v>2040000</v>
      </c>
      <c r="J263" s="555"/>
      <c r="K263" s="218"/>
      <c r="L263" s="440"/>
      <c r="M263" s="469"/>
      <c r="N263" s="469"/>
      <c r="O263" s="469"/>
      <c r="P263" s="469"/>
      <c r="Q263" s="469"/>
      <c r="R263" s="491"/>
    </row>
    <row r="264" spans="1:18" x14ac:dyDescent="0.3">
      <c r="A264" s="322">
        <v>512200</v>
      </c>
      <c r="B264" s="323" t="s">
        <v>340</v>
      </c>
      <c r="C264" s="297">
        <f>SUM(D264:I264)</f>
        <v>8095514</v>
      </c>
      <c r="D264" s="298">
        <f>SUM(D265:D269)</f>
        <v>0</v>
      </c>
      <c r="E264" s="299">
        <f t="shared" ref="E264:H264" si="85">SUM(E265:E269)</f>
        <v>0</v>
      </c>
      <c r="F264" s="299">
        <f t="shared" si="85"/>
        <v>0</v>
      </c>
      <c r="G264" s="299">
        <f t="shared" si="85"/>
        <v>0</v>
      </c>
      <c r="H264" s="299">
        <f t="shared" si="85"/>
        <v>0</v>
      </c>
      <c r="I264" s="300">
        <f>SUM(I265:I269)</f>
        <v>8095514</v>
      </c>
      <c r="J264" s="554"/>
      <c r="K264" s="458"/>
      <c r="L264" s="464"/>
      <c r="M264" s="464"/>
      <c r="N264" s="464"/>
      <c r="O264" s="464"/>
      <c r="P264" s="464"/>
      <c r="Q264" s="464"/>
      <c r="R264" s="464"/>
    </row>
    <row r="265" spans="1:18" x14ac:dyDescent="0.3">
      <c r="A265" s="173">
        <v>512211</v>
      </c>
      <c r="B265" s="227" t="s">
        <v>109</v>
      </c>
      <c r="C265" s="347">
        <f t="shared" si="74"/>
        <v>599999</v>
      </c>
      <c r="D265" s="251"/>
      <c r="E265" s="174"/>
      <c r="F265" s="174"/>
      <c r="G265" s="174"/>
      <c r="H265" s="174"/>
      <c r="I265" s="339">
        <v>599999</v>
      </c>
      <c r="J265" s="555"/>
      <c r="K265" s="218"/>
      <c r="L265" s="440"/>
      <c r="M265" s="469"/>
      <c r="N265" s="469"/>
      <c r="O265" s="469"/>
      <c r="P265" s="469"/>
      <c r="Q265" s="469"/>
      <c r="R265" s="491"/>
    </row>
    <row r="266" spans="1:18" x14ac:dyDescent="0.3">
      <c r="A266" s="173" t="s">
        <v>158</v>
      </c>
      <c r="B266" s="227" t="s">
        <v>157</v>
      </c>
      <c r="C266" s="347">
        <f t="shared" si="74"/>
        <v>4434312</v>
      </c>
      <c r="D266" s="251"/>
      <c r="E266" s="174"/>
      <c r="F266" s="174"/>
      <c r="G266" s="174"/>
      <c r="H266" s="174"/>
      <c r="I266" s="339">
        <v>4434312</v>
      </c>
      <c r="J266" s="555"/>
      <c r="K266" s="218"/>
      <c r="L266" s="440"/>
      <c r="M266" s="469"/>
      <c r="N266" s="469"/>
      <c r="O266" s="469"/>
      <c r="P266" s="469"/>
      <c r="Q266" s="469"/>
      <c r="R266" s="491"/>
    </row>
    <row r="267" spans="1:18" x14ac:dyDescent="0.3">
      <c r="A267" s="173">
        <v>512221</v>
      </c>
      <c r="B267" s="227" t="s">
        <v>110</v>
      </c>
      <c r="C267" s="347">
        <f t="shared" si="74"/>
        <v>599999</v>
      </c>
      <c r="D267" s="251"/>
      <c r="E267" s="174"/>
      <c r="F267" s="174"/>
      <c r="G267" s="174"/>
      <c r="H267" s="174"/>
      <c r="I267" s="339">
        <v>599999</v>
      </c>
      <c r="J267" s="555"/>
      <c r="K267" s="218"/>
      <c r="L267" s="440"/>
      <c r="M267" s="469"/>
      <c r="N267" s="469"/>
      <c r="O267" s="469"/>
      <c r="P267" s="469"/>
      <c r="Q267" s="469"/>
      <c r="R267" s="491"/>
    </row>
    <row r="268" spans="1:18" x14ac:dyDescent="0.3">
      <c r="A268" s="173">
        <v>512251</v>
      </c>
      <c r="B268" s="227" t="s">
        <v>111</v>
      </c>
      <c r="C268" s="347">
        <f t="shared" si="74"/>
        <v>1861205</v>
      </c>
      <c r="D268" s="251"/>
      <c r="E268" s="174"/>
      <c r="F268" s="174"/>
      <c r="G268" s="174"/>
      <c r="H268" s="174"/>
      <c r="I268" s="339">
        <v>1861205</v>
      </c>
      <c r="J268" s="555"/>
      <c r="K268" s="218"/>
      <c r="L268" s="440"/>
      <c r="M268" s="469"/>
      <c r="N268" s="469"/>
      <c r="O268" s="469"/>
      <c r="P268" s="469"/>
      <c r="Q268" s="469"/>
      <c r="R268" s="491"/>
    </row>
    <row r="269" spans="1:18" x14ac:dyDescent="0.3">
      <c r="A269" s="173">
        <v>512241</v>
      </c>
      <c r="B269" s="227" t="s">
        <v>113</v>
      </c>
      <c r="C269" s="347">
        <f t="shared" si="74"/>
        <v>599999</v>
      </c>
      <c r="D269" s="251"/>
      <c r="E269" s="174"/>
      <c r="F269" s="174"/>
      <c r="G269" s="174"/>
      <c r="H269" s="174"/>
      <c r="I269" s="339">
        <v>599999</v>
      </c>
      <c r="J269" s="555"/>
      <c r="K269" s="218"/>
      <c r="L269" s="440"/>
      <c r="M269" s="469"/>
      <c r="N269" s="469"/>
      <c r="O269" s="469"/>
      <c r="P269" s="469"/>
      <c r="Q269" s="469"/>
      <c r="R269" s="491"/>
    </row>
    <row r="270" spans="1:18" x14ac:dyDescent="0.3">
      <c r="A270" s="283">
        <v>512500</v>
      </c>
      <c r="B270" s="284" t="s">
        <v>344</v>
      </c>
      <c r="C270" s="297">
        <f>SUM(D270:I270)</f>
        <v>18502903</v>
      </c>
      <c r="D270" s="437">
        <f>SUM(D271)</f>
        <v>0</v>
      </c>
      <c r="E270" s="437">
        <f t="shared" ref="E270:I270" si="86">SUM(E271)</f>
        <v>7096980</v>
      </c>
      <c r="F270" s="437">
        <f t="shared" si="86"/>
        <v>0</v>
      </c>
      <c r="G270" s="437">
        <f t="shared" si="86"/>
        <v>0</v>
      </c>
      <c r="H270" s="437">
        <f t="shared" si="86"/>
        <v>0</v>
      </c>
      <c r="I270" s="521">
        <f t="shared" si="86"/>
        <v>11405923</v>
      </c>
      <c r="J270" s="554"/>
      <c r="K270" s="458"/>
      <c r="L270" s="464"/>
      <c r="M270" s="450"/>
      <c r="N270" s="450"/>
      <c r="O270" s="450"/>
      <c r="P270" s="450"/>
      <c r="Q270" s="450"/>
      <c r="R270" s="450"/>
    </row>
    <row r="271" spans="1:18" x14ac:dyDescent="0.3">
      <c r="A271" s="259">
        <v>512511</v>
      </c>
      <c r="B271" s="260" t="s">
        <v>112</v>
      </c>
      <c r="C271" s="390">
        <f>SUM(D271:I271)</f>
        <v>18502903</v>
      </c>
      <c r="D271" s="397"/>
      <c r="E271" s="398">
        <v>7096980</v>
      </c>
      <c r="F271" s="399"/>
      <c r="G271" s="400"/>
      <c r="H271" s="400"/>
      <c r="I271" s="401">
        <v>11405923</v>
      </c>
      <c r="J271" s="562"/>
      <c r="K271" s="454"/>
      <c r="L271" s="508"/>
      <c r="M271" s="455"/>
      <c r="N271" s="459"/>
      <c r="O271" s="460"/>
      <c r="P271" s="455"/>
      <c r="Q271" s="455"/>
      <c r="R271" s="459"/>
    </row>
    <row r="272" spans="1:18" x14ac:dyDescent="0.3">
      <c r="A272" s="201">
        <v>523000</v>
      </c>
      <c r="B272" s="228" t="s">
        <v>114</v>
      </c>
      <c r="C272" s="255">
        <f>SUM(D272:I272)</f>
        <v>1615311</v>
      </c>
      <c r="D272" s="525">
        <f>SUM(D273)</f>
        <v>0</v>
      </c>
      <c r="E272" s="526">
        <f t="shared" ref="E272:I272" si="87">SUM(E273)</f>
        <v>0</v>
      </c>
      <c r="F272" s="526">
        <f t="shared" si="87"/>
        <v>0</v>
      </c>
      <c r="G272" s="526">
        <f t="shared" si="87"/>
        <v>0</v>
      </c>
      <c r="H272" s="526">
        <f t="shared" si="87"/>
        <v>0</v>
      </c>
      <c r="I272" s="527">
        <f t="shared" si="87"/>
        <v>1615311</v>
      </c>
      <c r="J272" s="571"/>
      <c r="K272" s="510"/>
      <c r="L272" s="499"/>
      <c r="M272" s="511"/>
      <c r="N272" s="511"/>
      <c r="O272" s="511"/>
      <c r="P272" s="511"/>
      <c r="Q272" s="511"/>
      <c r="R272" s="511"/>
    </row>
    <row r="273" spans="1:59" ht="15" thickBot="1" x14ac:dyDescent="0.35">
      <c r="A273" s="320">
        <v>523111</v>
      </c>
      <c r="B273" s="321" t="s">
        <v>114</v>
      </c>
      <c r="C273" s="349">
        <f t="shared" si="74"/>
        <v>1615311</v>
      </c>
      <c r="D273" s="342"/>
      <c r="E273" s="343"/>
      <c r="F273" s="343"/>
      <c r="G273" s="343"/>
      <c r="H273" s="343"/>
      <c r="I273" s="402">
        <v>1615311</v>
      </c>
      <c r="J273" s="560"/>
      <c r="K273" s="452"/>
      <c r="L273" s="464"/>
      <c r="M273" s="450"/>
      <c r="N273" s="450"/>
      <c r="O273" s="450"/>
      <c r="P273" s="450"/>
      <c r="Q273" s="450"/>
      <c r="R273" s="512"/>
    </row>
    <row r="274" spans="1:59" s="195" customFormat="1" ht="21" customHeight="1" x14ac:dyDescent="0.3">
      <c r="A274" s="181">
        <v>600000</v>
      </c>
      <c r="B274" s="230" t="s">
        <v>306</v>
      </c>
      <c r="C274" s="403">
        <f>SUM(D274:I274)</f>
        <v>3809524</v>
      </c>
      <c r="D274" s="404">
        <f>D275</f>
        <v>0</v>
      </c>
      <c r="E274" s="405">
        <f t="shared" ref="E274:I274" si="88">E275</f>
        <v>0</v>
      </c>
      <c r="F274" s="405">
        <f t="shared" si="88"/>
        <v>0</v>
      </c>
      <c r="G274" s="405">
        <f t="shared" si="88"/>
        <v>0</v>
      </c>
      <c r="H274" s="405">
        <f t="shared" si="88"/>
        <v>0</v>
      </c>
      <c r="I274" s="406">
        <f t="shared" si="88"/>
        <v>3809524</v>
      </c>
      <c r="J274" s="564"/>
      <c r="K274" s="473"/>
      <c r="L274" s="507"/>
      <c r="M274" s="507"/>
      <c r="N274" s="507"/>
      <c r="O274" s="507"/>
      <c r="P274" s="507"/>
      <c r="Q274" s="507"/>
      <c r="R274" s="507"/>
      <c r="S274" s="276"/>
      <c r="T274" s="276"/>
      <c r="U274" s="276"/>
      <c r="V274" s="276"/>
      <c r="W274" s="276"/>
      <c r="X274" s="276"/>
      <c r="Y274" s="276"/>
      <c r="Z274" s="276"/>
      <c r="AA274" s="276"/>
      <c r="AB274" s="276"/>
      <c r="AC274" s="276"/>
      <c r="AD274" s="276"/>
      <c r="AE274" s="276"/>
      <c r="AF274" s="276"/>
      <c r="AG274" s="276"/>
      <c r="AH274" s="276"/>
      <c r="AI274" s="276"/>
      <c r="AJ274" s="276"/>
      <c r="AK274" s="276"/>
      <c r="AL274" s="276"/>
      <c r="AM274" s="276"/>
      <c r="AN274" s="276"/>
      <c r="AO274" s="276"/>
      <c r="AP274" s="276"/>
      <c r="AQ274" s="276"/>
      <c r="AR274" s="276"/>
      <c r="AS274" s="276"/>
      <c r="AT274" s="276"/>
      <c r="AU274" s="276"/>
      <c r="AV274" s="276"/>
      <c r="AW274" s="276"/>
      <c r="AX274" s="276"/>
      <c r="AY274" s="276"/>
      <c r="AZ274" s="276"/>
      <c r="BA274" s="276"/>
      <c r="BB274" s="276"/>
      <c r="BC274" s="276"/>
      <c r="BD274" s="276"/>
      <c r="BE274" s="276"/>
      <c r="BF274" s="276"/>
      <c r="BG274" s="205"/>
    </row>
    <row r="275" spans="1:59" x14ac:dyDescent="0.3">
      <c r="A275" s="283">
        <v>611400</v>
      </c>
      <c r="B275" s="284" t="s">
        <v>307</v>
      </c>
      <c r="C275" s="297">
        <f t="shared" si="74"/>
        <v>3809524</v>
      </c>
      <c r="D275" s="303"/>
      <c r="E275" s="304"/>
      <c r="F275" s="304"/>
      <c r="G275" s="304"/>
      <c r="H275" s="304"/>
      <c r="I275" s="305">
        <v>3809524</v>
      </c>
      <c r="J275" s="554"/>
      <c r="K275" s="458"/>
      <c r="L275" s="464"/>
      <c r="M275" s="450"/>
      <c r="N275" s="450"/>
      <c r="O275" s="450"/>
      <c r="P275" s="450"/>
      <c r="Q275" s="450"/>
      <c r="R275" s="450"/>
    </row>
    <row r="276" spans="1:59" s="196" customFormat="1" ht="16.2" thickBot="1" x14ac:dyDescent="0.35">
      <c r="A276" s="182"/>
      <c r="B276" s="232" t="s">
        <v>308</v>
      </c>
      <c r="C276" s="407">
        <f>SUM(D276:I276)</f>
        <v>499486049</v>
      </c>
      <c r="D276" s="408">
        <f t="shared" ref="D276:I276" si="89">D61+D232+D274</f>
        <v>0</v>
      </c>
      <c r="E276" s="409">
        <f t="shared" si="89"/>
        <v>7096980</v>
      </c>
      <c r="F276" s="409">
        <f t="shared" si="89"/>
        <v>300000</v>
      </c>
      <c r="G276" s="409">
        <f t="shared" si="89"/>
        <v>270775000</v>
      </c>
      <c r="H276" s="409">
        <f t="shared" si="89"/>
        <v>0</v>
      </c>
      <c r="I276" s="410">
        <f t="shared" si="89"/>
        <v>221314069</v>
      </c>
      <c r="J276" s="557"/>
      <c r="K276" s="210"/>
      <c r="L276" s="470"/>
      <c r="M276" s="470"/>
      <c r="N276" s="470"/>
      <c r="O276" s="470"/>
      <c r="P276" s="470"/>
      <c r="Q276" s="470"/>
      <c r="R276" s="470"/>
      <c r="S276" s="277"/>
      <c r="T276" s="277"/>
      <c r="U276" s="277"/>
      <c r="V276" s="277"/>
      <c r="W276" s="277"/>
      <c r="X276" s="277"/>
      <c r="Y276" s="277"/>
      <c r="Z276" s="277"/>
      <c r="AA276" s="277"/>
      <c r="AB276" s="277"/>
      <c r="AC276" s="277"/>
      <c r="AD276" s="277"/>
      <c r="AE276" s="277"/>
      <c r="AF276" s="277"/>
      <c r="AG276" s="277"/>
      <c r="AH276" s="277"/>
      <c r="AI276" s="277"/>
      <c r="AJ276" s="277"/>
      <c r="AK276" s="277"/>
      <c r="AL276" s="277"/>
      <c r="AM276" s="277"/>
      <c r="AN276" s="277"/>
      <c r="AO276" s="277"/>
      <c r="AP276" s="277"/>
      <c r="AQ276" s="277"/>
      <c r="AR276" s="277"/>
      <c r="AS276" s="277"/>
      <c r="AT276" s="277"/>
      <c r="AU276" s="277"/>
      <c r="AV276" s="277"/>
      <c r="AW276" s="277"/>
      <c r="AX276" s="277"/>
      <c r="AY276" s="277"/>
      <c r="AZ276" s="277"/>
      <c r="BA276" s="277"/>
      <c r="BB276" s="277"/>
      <c r="BC276" s="277"/>
      <c r="BD276" s="277"/>
      <c r="BE276" s="277"/>
      <c r="BF276" s="277"/>
      <c r="BG276" s="206"/>
    </row>
    <row r="277" spans="1:59" s="196" customFormat="1" ht="15.6" x14ac:dyDescent="0.3">
      <c r="A277" s="209"/>
      <c r="B277" s="210"/>
      <c r="C277" s="470"/>
      <c r="D277" s="470"/>
      <c r="E277" s="470"/>
      <c r="F277" s="470"/>
      <c r="G277" s="470"/>
      <c r="H277" s="470"/>
      <c r="I277" s="470"/>
      <c r="J277" s="557"/>
      <c r="K277" s="210"/>
      <c r="L277" s="470"/>
      <c r="M277" s="470"/>
      <c r="N277" s="470"/>
      <c r="O277" s="470"/>
      <c r="P277" s="470"/>
      <c r="Q277" s="470"/>
      <c r="R277" s="470"/>
      <c r="S277" s="277"/>
      <c r="T277" s="277"/>
      <c r="U277" s="277"/>
      <c r="V277" s="277"/>
      <c r="W277" s="277"/>
      <c r="X277" s="277"/>
      <c r="Y277" s="277"/>
      <c r="Z277" s="277"/>
      <c r="AA277" s="277"/>
      <c r="AB277" s="277"/>
      <c r="AC277" s="277"/>
      <c r="AD277" s="277"/>
      <c r="AE277" s="277"/>
      <c r="AF277" s="277"/>
      <c r="AG277" s="277"/>
      <c r="AH277" s="277"/>
      <c r="AI277" s="277"/>
      <c r="AJ277" s="277"/>
      <c r="AK277" s="277"/>
      <c r="AL277" s="277"/>
      <c r="AM277" s="277"/>
      <c r="AN277" s="277"/>
      <c r="AO277" s="277"/>
      <c r="AP277" s="277"/>
      <c r="AQ277" s="277"/>
      <c r="AR277" s="277"/>
      <c r="AS277" s="277"/>
      <c r="AT277" s="277"/>
      <c r="AU277" s="277"/>
      <c r="AV277" s="277"/>
      <c r="AW277" s="277"/>
      <c r="AX277" s="277"/>
      <c r="AY277" s="277"/>
      <c r="AZ277" s="277"/>
      <c r="BA277" s="277"/>
      <c r="BB277" s="277"/>
      <c r="BC277" s="277"/>
      <c r="BD277" s="277"/>
      <c r="BE277" s="277"/>
      <c r="BF277" s="277"/>
      <c r="BG277" s="206"/>
    </row>
    <row r="278" spans="1:59" s="196" customFormat="1" ht="15.6" x14ac:dyDescent="0.3">
      <c r="A278" s="557"/>
      <c r="B278" s="587"/>
      <c r="C278" s="588"/>
      <c r="D278" s="588"/>
      <c r="E278" s="588"/>
      <c r="F278" s="588"/>
      <c r="G278" s="588"/>
      <c r="H278" s="588"/>
      <c r="I278" s="588"/>
      <c r="J278" s="557"/>
      <c r="K278" s="210"/>
      <c r="L278" s="470"/>
      <c r="M278" s="470"/>
      <c r="N278" s="470"/>
      <c r="O278" s="470"/>
      <c r="P278" s="470"/>
      <c r="Q278" s="470"/>
      <c r="R278" s="470"/>
      <c r="S278" s="277"/>
      <c r="T278" s="277"/>
      <c r="U278" s="277"/>
      <c r="V278" s="277"/>
      <c r="W278" s="277"/>
      <c r="X278" s="277"/>
      <c r="Y278" s="277"/>
      <c r="Z278" s="277"/>
      <c r="AA278" s="277"/>
      <c r="AB278" s="277"/>
      <c r="AC278" s="277"/>
      <c r="AD278" s="277"/>
      <c r="AE278" s="277"/>
      <c r="AF278" s="277"/>
      <c r="AG278" s="277"/>
      <c r="AH278" s="277"/>
      <c r="AI278" s="277"/>
      <c r="AJ278" s="277"/>
      <c r="AK278" s="277"/>
      <c r="AL278" s="277"/>
      <c r="AM278" s="277"/>
      <c r="AN278" s="277"/>
      <c r="AO278" s="277"/>
      <c r="AP278" s="277"/>
      <c r="AQ278" s="277"/>
      <c r="AR278" s="277"/>
      <c r="AS278" s="277"/>
      <c r="AT278" s="277"/>
      <c r="AU278" s="277"/>
      <c r="AV278" s="277"/>
      <c r="AW278" s="277"/>
      <c r="AX278" s="277"/>
      <c r="AY278" s="277"/>
      <c r="AZ278" s="277"/>
      <c r="BA278" s="277"/>
      <c r="BB278" s="277"/>
      <c r="BC278" s="277"/>
      <c r="BD278" s="277"/>
      <c r="BE278" s="277"/>
      <c r="BF278" s="277"/>
      <c r="BG278" s="206"/>
    </row>
    <row r="279" spans="1:59" s="196" customFormat="1" ht="15.6" x14ac:dyDescent="0.3">
      <c r="A279" s="557"/>
      <c r="B279" s="587"/>
      <c r="C279" s="588"/>
      <c r="D279" s="588"/>
      <c r="E279" s="588"/>
      <c r="F279" s="588"/>
      <c r="G279" s="588"/>
      <c r="H279" s="588"/>
      <c r="I279" s="588"/>
      <c r="J279" s="557"/>
      <c r="K279" s="210"/>
      <c r="L279" s="470"/>
      <c r="M279" s="470"/>
      <c r="N279" s="470"/>
      <c r="O279" s="470"/>
      <c r="P279" s="470"/>
      <c r="Q279" s="470"/>
      <c r="R279" s="470"/>
      <c r="S279" s="277"/>
      <c r="T279" s="277"/>
      <c r="U279" s="277"/>
      <c r="V279" s="277"/>
      <c r="W279" s="277"/>
      <c r="X279" s="277"/>
      <c r="Y279" s="277"/>
      <c r="Z279" s="277"/>
      <c r="AA279" s="277"/>
      <c r="AB279" s="277"/>
      <c r="AC279" s="277"/>
      <c r="AD279" s="277"/>
      <c r="AE279" s="277"/>
      <c r="AF279" s="277"/>
      <c r="AG279" s="277"/>
      <c r="AH279" s="277"/>
      <c r="AI279" s="277"/>
      <c r="AJ279" s="277"/>
      <c r="AK279" s="277"/>
      <c r="AL279" s="277"/>
      <c r="AM279" s="277"/>
      <c r="AN279" s="277"/>
      <c r="AO279" s="277"/>
      <c r="AP279" s="277"/>
      <c r="AQ279" s="277"/>
      <c r="AR279" s="277"/>
      <c r="AS279" s="277"/>
      <c r="AT279" s="277"/>
      <c r="AU279" s="277"/>
      <c r="AV279" s="277"/>
      <c r="AW279" s="277"/>
      <c r="AX279" s="277"/>
      <c r="AY279" s="277"/>
      <c r="AZ279" s="277"/>
      <c r="BA279" s="277"/>
      <c r="BB279" s="277"/>
      <c r="BC279" s="277"/>
      <c r="BD279" s="277"/>
      <c r="BE279" s="277"/>
      <c r="BF279" s="277"/>
      <c r="BG279" s="206"/>
    </row>
    <row r="280" spans="1:59" s="196" customFormat="1" ht="15.6" x14ac:dyDescent="0.3">
      <c r="A280" s="557"/>
      <c r="B280" s="587"/>
      <c r="C280" s="588"/>
      <c r="D280" s="588"/>
      <c r="E280" s="588"/>
      <c r="F280" s="588"/>
      <c r="G280" s="588"/>
      <c r="H280" s="588"/>
      <c r="I280" s="588"/>
      <c r="J280" s="557"/>
      <c r="K280" s="210"/>
      <c r="L280" s="470"/>
      <c r="M280" s="470"/>
      <c r="N280" s="470"/>
      <c r="O280" s="470"/>
      <c r="P280" s="470"/>
      <c r="Q280" s="470"/>
      <c r="R280" s="470"/>
      <c r="S280" s="277"/>
      <c r="T280" s="277"/>
      <c r="U280" s="277"/>
      <c r="V280" s="277"/>
      <c r="W280" s="277"/>
      <c r="X280" s="277"/>
      <c r="Y280" s="277"/>
      <c r="Z280" s="277"/>
      <c r="AA280" s="277"/>
      <c r="AB280" s="277"/>
      <c r="AC280" s="277"/>
      <c r="AD280" s="277"/>
      <c r="AE280" s="277"/>
      <c r="AF280" s="277"/>
      <c r="AG280" s="277"/>
      <c r="AH280" s="277"/>
      <c r="AI280" s="277"/>
      <c r="AJ280" s="277"/>
      <c r="AK280" s="277"/>
      <c r="AL280" s="277"/>
      <c r="AM280" s="277"/>
      <c r="AN280" s="277"/>
      <c r="AO280" s="277"/>
      <c r="AP280" s="277"/>
      <c r="AQ280" s="277"/>
      <c r="AR280" s="277"/>
      <c r="AS280" s="277"/>
      <c r="AT280" s="277"/>
      <c r="AU280" s="277"/>
      <c r="AV280" s="277"/>
      <c r="AW280" s="277"/>
      <c r="AX280" s="277"/>
      <c r="AY280" s="277"/>
      <c r="AZ280" s="277"/>
      <c r="BA280" s="277"/>
      <c r="BB280" s="277"/>
      <c r="BC280" s="277"/>
      <c r="BD280" s="277"/>
      <c r="BE280" s="277"/>
      <c r="BF280" s="277"/>
      <c r="BG280" s="206"/>
    </row>
    <row r="281" spans="1:59" s="196" customFormat="1" ht="15.6" x14ac:dyDescent="0.3">
      <c r="A281" s="557"/>
      <c r="B281" s="587"/>
      <c r="C281" s="588"/>
      <c r="D281" s="588"/>
      <c r="E281" s="588"/>
      <c r="F281" s="588"/>
      <c r="G281" s="588"/>
      <c r="H281" s="588"/>
      <c r="I281" s="588"/>
      <c r="J281" s="557"/>
      <c r="K281" s="210"/>
      <c r="L281" s="470"/>
      <c r="M281" s="470"/>
      <c r="N281" s="470"/>
      <c r="O281" s="470"/>
      <c r="P281" s="470"/>
      <c r="Q281" s="470"/>
      <c r="R281" s="470"/>
      <c r="S281" s="277"/>
      <c r="T281" s="277"/>
      <c r="U281" s="277"/>
      <c r="V281" s="277"/>
      <c r="W281" s="277"/>
      <c r="X281" s="277"/>
      <c r="Y281" s="277"/>
      <c r="Z281" s="277"/>
      <c r="AA281" s="277"/>
      <c r="AB281" s="277"/>
      <c r="AC281" s="277"/>
      <c r="AD281" s="277"/>
      <c r="AE281" s="277"/>
      <c r="AF281" s="277"/>
      <c r="AG281" s="277"/>
      <c r="AH281" s="277"/>
      <c r="AI281" s="277"/>
      <c r="AJ281" s="277"/>
      <c r="AK281" s="277"/>
      <c r="AL281" s="277"/>
      <c r="AM281" s="277"/>
      <c r="AN281" s="277"/>
      <c r="AO281" s="277"/>
      <c r="AP281" s="277"/>
      <c r="AQ281" s="277"/>
      <c r="AR281" s="277"/>
      <c r="AS281" s="277"/>
      <c r="AT281" s="277"/>
      <c r="AU281" s="277"/>
      <c r="AV281" s="277"/>
      <c r="AW281" s="277"/>
      <c r="AX281" s="277"/>
      <c r="AY281" s="277"/>
      <c r="AZ281" s="277"/>
      <c r="BA281" s="277"/>
      <c r="BB281" s="277"/>
      <c r="BC281" s="277"/>
      <c r="BD281" s="277"/>
      <c r="BE281" s="277"/>
      <c r="BF281" s="277"/>
      <c r="BG281" s="206"/>
    </row>
    <row r="282" spans="1:59" s="196" customFormat="1" ht="15.6" x14ac:dyDescent="0.3">
      <c r="A282" s="557"/>
      <c r="B282" s="587"/>
      <c r="C282" s="588"/>
      <c r="D282" s="588"/>
      <c r="E282" s="588"/>
      <c r="F282" s="588"/>
      <c r="G282" s="588"/>
      <c r="H282" s="588"/>
      <c r="I282" s="588"/>
      <c r="J282" s="557"/>
      <c r="K282" s="210"/>
      <c r="L282" s="470"/>
      <c r="M282" s="470"/>
      <c r="N282" s="470"/>
      <c r="O282" s="470"/>
      <c r="P282" s="470"/>
      <c r="Q282" s="470"/>
      <c r="R282" s="470"/>
      <c r="S282" s="277"/>
      <c r="T282" s="277"/>
      <c r="U282" s="277"/>
      <c r="V282" s="277"/>
      <c r="W282" s="277"/>
      <c r="X282" s="277"/>
      <c r="Y282" s="277"/>
      <c r="Z282" s="277"/>
      <c r="AA282" s="277"/>
      <c r="AB282" s="277"/>
      <c r="AC282" s="277"/>
      <c r="AD282" s="277"/>
      <c r="AE282" s="277"/>
      <c r="AF282" s="277"/>
      <c r="AG282" s="277"/>
      <c r="AH282" s="277"/>
      <c r="AI282" s="277"/>
      <c r="AJ282" s="277"/>
      <c r="AK282" s="277"/>
      <c r="AL282" s="277"/>
      <c r="AM282" s="277"/>
      <c r="AN282" s="277"/>
      <c r="AO282" s="277"/>
      <c r="AP282" s="277"/>
      <c r="AQ282" s="277"/>
      <c r="AR282" s="277"/>
      <c r="AS282" s="277"/>
      <c r="AT282" s="277"/>
      <c r="AU282" s="277"/>
      <c r="AV282" s="277"/>
      <c r="AW282" s="277"/>
      <c r="AX282" s="277"/>
      <c r="AY282" s="277"/>
      <c r="AZ282" s="277"/>
      <c r="BA282" s="277"/>
      <c r="BB282" s="277"/>
      <c r="BC282" s="277"/>
      <c r="BD282" s="277"/>
      <c r="BE282" s="277"/>
      <c r="BF282" s="277"/>
      <c r="BG282" s="206"/>
    </row>
    <row r="283" spans="1:59" s="196" customFormat="1" ht="15.6" x14ac:dyDescent="0.3">
      <c r="A283" s="557"/>
      <c r="B283" s="587"/>
      <c r="C283" s="588"/>
      <c r="D283" s="588"/>
      <c r="E283" s="588"/>
      <c r="F283" s="588"/>
      <c r="G283" s="588"/>
      <c r="H283" s="588"/>
      <c r="I283" s="588"/>
      <c r="J283" s="557"/>
      <c r="K283" s="210"/>
      <c r="L283" s="470"/>
      <c r="M283" s="470"/>
      <c r="N283" s="470"/>
      <c r="O283" s="470"/>
      <c r="P283" s="470"/>
      <c r="Q283" s="470"/>
      <c r="R283" s="470"/>
      <c r="S283" s="277"/>
      <c r="T283" s="277"/>
      <c r="U283" s="277"/>
      <c r="V283" s="277"/>
      <c r="W283" s="277"/>
      <c r="X283" s="277"/>
      <c r="Y283" s="277"/>
      <c r="Z283" s="277"/>
      <c r="AA283" s="277"/>
      <c r="AB283" s="277"/>
      <c r="AC283" s="277"/>
      <c r="AD283" s="277"/>
      <c r="AE283" s="277"/>
      <c r="AF283" s="277"/>
      <c r="AG283" s="277"/>
      <c r="AH283" s="277"/>
      <c r="AI283" s="277"/>
      <c r="AJ283" s="277"/>
      <c r="AK283" s="277"/>
      <c r="AL283" s="277"/>
      <c r="AM283" s="277"/>
      <c r="AN283" s="277"/>
      <c r="AO283" s="277"/>
      <c r="AP283" s="277"/>
      <c r="AQ283" s="277"/>
      <c r="AR283" s="277"/>
      <c r="AS283" s="277"/>
      <c r="AT283" s="277"/>
      <c r="AU283" s="277"/>
      <c r="AV283" s="277"/>
      <c r="AW283" s="277"/>
      <c r="AX283" s="277"/>
      <c r="AY283" s="277"/>
      <c r="AZ283" s="277"/>
      <c r="BA283" s="277"/>
      <c r="BB283" s="277"/>
      <c r="BC283" s="277"/>
      <c r="BD283" s="277"/>
      <c r="BE283" s="277"/>
      <c r="BF283" s="277"/>
      <c r="BG283" s="206"/>
    </row>
    <row r="284" spans="1:59" s="196" customFormat="1" ht="15.6" x14ac:dyDescent="0.3">
      <c r="A284" s="557"/>
      <c r="B284" s="587"/>
      <c r="C284" s="588"/>
      <c r="D284" s="588"/>
      <c r="E284" s="588"/>
      <c r="F284" s="588"/>
      <c r="G284" s="588"/>
      <c r="H284" s="588"/>
      <c r="I284" s="588"/>
      <c r="J284" s="557"/>
      <c r="K284" s="210"/>
      <c r="L284" s="470"/>
      <c r="M284" s="470"/>
      <c r="N284" s="470"/>
      <c r="O284" s="470"/>
      <c r="P284" s="470"/>
      <c r="Q284" s="470"/>
      <c r="R284" s="470"/>
      <c r="S284" s="277"/>
      <c r="T284" s="277"/>
      <c r="U284" s="277"/>
      <c r="V284" s="277"/>
      <c r="W284" s="277"/>
      <c r="X284" s="277"/>
      <c r="Y284" s="277"/>
      <c r="Z284" s="277"/>
      <c r="AA284" s="277"/>
      <c r="AB284" s="277"/>
      <c r="AC284" s="277"/>
      <c r="AD284" s="277"/>
      <c r="AE284" s="277"/>
      <c r="AF284" s="277"/>
      <c r="AG284" s="277"/>
      <c r="AH284" s="277"/>
      <c r="AI284" s="277"/>
      <c r="AJ284" s="277"/>
      <c r="AK284" s="277"/>
      <c r="AL284" s="277"/>
      <c r="AM284" s="277"/>
      <c r="AN284" s="277"/>
      <c r="AO284" s="277"/>
      <c r="AP284" s="277"/>
      <c r="AQ284" s="277"/>
      <c r="AR284" s="277"/>
      <c r="AS284" s="277"/>
      <c r="AT284" s="277"/>
      <c r="AU284" s="277"/>
      <c r="AV284" s="277"/>
      <c r="AW284" s="277"/>
      <c r="AX284" s="277"/>
      <c r="AY284" s="277"/>
      <c r="AZ284" s="277"/>
      <c r="BA284" s="277"/>
      <c r="BB284" s="277"/>
      <c r="BC284" s="277"/>
      <c r="BD284" s="277"/>
      <c r="BE284" s="277"/>
      <c r="BF284" s="277"/>
      <c r="BG284" s="206"/>
    </row>
    <row r="285" spans="1:59" s="196" customFormat="1" ht="15.6" x14ac:dyDescent="0.3">
      <c r="A285" s="557"/>
      <c r="B285" s="587"/>
      <c r="C285" s="588"/>
      <c r="D285" s="588"/>
      <c r="E285" s="588"/>
      <c r="F285" s="588"/>
      <c r="G285" s="588"/>
      <c r="H285" s="588"/>
      <c r="I285" s="588"/>
      <c r="J285" s="557"/>
      <c r="K285" s="210"/>
      <c r="L285" s="470"/>
      <c r="M285" s="470"/>
      <c r="N285" s="470"/>
      <c r="O285" s="470"/>
      <c r="P285" s="470"/>
      <c r="Q285" s="470"/>
      <c r="R285" s="470"/>
      <c r="S285" s="277"/>
      <c r="T285" s="277"/>
      <c r="U285" s="277"/>
      <c r="V285" s="277"/>
      <c r="W285" s="277"/>
      <c r="X285" s="277"/>
      <c r="Y285" s="277"/>
      <c r="Z285" s="277"/>
      <c r="AA285" s="277"/>
      <c r="AB285" s="277"/>
      <c r="AC285" s="277"/>
      <c r="AD285" s="277"/>
      <c r="AE285" s="277"/>
      <c r="AF285" s="277"/>
      <c r="AG285" s="277"/>
      <c r="AH285" s="277"/>
      <c r="AI285" s="277"/>
      <c r="AJ285" s="277"/>
      <c r="AK285" s="277"/>
      <c r="AL285" s="277"/>
      <c r="AM285" s="277"/>
      <c r="AN285" s="277"/>
      <c r="AO285" s="277"/>
      <c r="AP285" s="277"/>
      <c r="AQ285" s="277"/>
      <c r="AR285" s="277"/>
      <c r="AS285" s="277"/>
      <c r="AT285" s="277"/>
      <c r="AU285" s="277"/>
      <c r="AV285" s="277"/>
      <c r="AW285" s="277"/>
      <c r="AX285" s="277"/>
      <c r="AY285" s="277"/>
      <c r="AZ285" s="277"/>
      <c r="BA285" s="277"/>
      <c r="BB285" s="277"/>
      <c r="BC285" s="277"/>
      <c r="BD285" s="277"/>
      <c r="BE285" s="277"/>
      <c r="BF285" s="277"/>
      <c r="BG285" s="206"/>
    </row>
    <row r="286" spans="1:59" s="196" customFormat="1" ht="15.6" x14ac:dyDescent="0.3">
      <c r="A286" s="557"/>
      <c r="B286" s="587"/>
      <c r="C286" s="588"/>
      <c r="D286" s="588"/>
      <c r="E286" s="588"/>
      <c r="F286" s="588"/>
      <c r="G286" s="588"/>
      <c r="H286" s="588"/>
      <c r="I286" s="588"/>
      <c r="J286" s="557"/>
      <c r="K286" s="210"/>
      <c r="L286" s="470"/>
      <c r="M286" s="470"/>
      <c r="N286" s="470"/>
      <c r="O286" s="470"/>
      <c r="P286" s="470"/>
      <c r="Q286" s="470"/>
      <c r="R286" s="470"/>
      <c r="S286" s="277"/>
      <c r="T286" s="277"/>
      <c r="U286" s="277"/>
      <c r="V286" s="277"/>
      <c r="W286" s="277"/>
      <c r="X286" s="277"/>
      <c r="Y286" s="277"/>
      <c r="Z286" s="277"/>
      <c r="AA286" s="277"/>
      <c r="AB286" s="277"/>
      <c r="AC286" s="277"/>
      <c r="AD286" s="277"/>
      <c r="AE286" s="277"/>
      <c r="AF286" s="277"/>
      <c r="AG286" s="277"/>
      <c r="AH286" s="277"/>
      <c r="AI286" s="277"/>
      <c r="AJ286" s="277"/>
      <c r="AK286" s="277"/>
      <c r="AL286" s="277"/>
      <c r="AM286" s="277"/>
      <c r="AN286" s="277"/>
      <c r="AO286" s="277"/>
      <c r="AP286" s="277"/>
      <c r="AQ286" s="277"/>
      <c r="AR286" s="277"/>
      <c r="AS286" s="277"/>
      <c r="AT286" s="277"/>
      <c r="AU286" s="277"/>
      <c r="AV286" s="277"/>
      <c r="AW286" s="277"/>
      <c r="AX286" s="277"/>
      <c r="AY286" s="277"/>
      <c r="AZ286" s="277"/>
      <c r="BA286" s="277"/>
      <c r="BB286" s="277"/>
      <c r="BC286" s="277"/>
      <c r="BD286" s="277"/>
      <c r="BE286" s="277"/>
      <c r="BF286" s="277"/>
      <c r="BG286" s="206"/>
    </row>
    <row r="287" spans="1:59" s="196" customFormat="1" ht="15.6" x14ac:dyDescent="0.3">
      <c r="A287" s="557"/>
      <c r="B287" s="587"/>
      <c r="C287" s="588"/>
      <c r="D287" s="588"/>
      <c r="E287" s="588"/>
      <c r="F287" s="588"/>
      <c r="G287" s="588"/>
      <c r="H287" s="588"/>
      <c r="I287" s="588"/>
      <c r="J287" s="557"/>
      <c r="K287" s="210"/>
      <c r="L287" s="470"/>
      <c r="M287" s="470"/>
      <c r="N287" s="470"/>
      <c r="O287" s="470"/>
      <c r="P287" s="470"/>
      <c r="Q287" s="470"/>
      <c r="R287" s="470"/>
      <c r="S287" s="277"/>
      <c r="T287" s="277"/>
      <c r="U287" s="277"/>
      <c r="V287" s="277"/>
      <c r="W287" s="277"/>
      <c r="X287" s="277"/>
      <c r="Y287" s="277"/>
      <c r="Z287" s="277"/>
      <c r="AA287" s="277"/>
      <c r="AB287" s="277"/>
      <c r="AC287" s="277"/>
      <c r="AD287" s="277"/>
      <c r="AE287" s="277"/>
      <c r="AF287" s="277"/>
      <c r="AG287" s="277"/>
      <c r="AH287" s="277"/>
      <c r="AI287" s="277"/>
      <c r="AJ287" s="277"/>
      <c r="AK287" s="277"/>
      <c r="AL287" s="277"/>
      <c r="AM287" s="277"/>
      <c r="AN287" s="277"/>
      <c r="AO287" s="277"/>
      <c r="AP287" s="277"/>
      <c r="AQ287" s="277"/>
      <c r="AR287" s="277"/>
      <c r="AS287" s="277"/>
      <c r="AT287" s="277"/>
      <c r="AU287" s="277"/>
      <c r="AV287" s="277"/>
      <c r="AW287" s="277"/>
      <c r="AX287" s="277"/>
      <c r="AY287" s="277"/>
      <c r="AZ287" s="277"/>
      <c r="BA287" s="277"/>
      <c r="BB287" s="277"/>
      <c r="BC287" s="277"/>
      <c r="BD287" s="277"/>
      <c r="BE287" s="277"/>
      <c r="BF287" s="277"/>
      <c r="BG287" s="206"/>
    </row>
    <row r="288" spans="1:59" s="196" customFormat="1" ht="15.6" x14ac:dyDescent="0.3">
      <c r="A288" s="557"/>
      <c r="B288" s="587"/>
      <c r="C288" s="588"/>
      <c r="D288" s="588"/>
      <c r="E288" s="588"/>
      <c r="F288" s="588"/>
      <c r="G288" s="588"/>
      <c r="H288" s="588"/>
      <c r="I288" s="588"/>
      <c r="J288" s="557"/>
      <c r="K288" s="210"/>
      <c r="L288" s="470"/>
      <c r="M288" s="470"/>
      <c r="N288" s="470"/>
      <c r="O288" s="470"/>
      <c r="P288" s="470"/>
      <c r="Q288" s="470"/>
      <c r="R288" s="470"/>
      <c r="S288" s="277"/>
      <c r="T288" s="277"/>
      <c r="U288" s="277"/>
      <c r="V288" s="277"/>
      <c r="W288" s="277"/>
      <c r="X288" s="277"/>
      <c r="Y288" s="277"/>
      <c r="Z288" s="277"/>
      <c r="AA288" s="277"/>
      <c r="AB288" s="277"/>
      <c r="AC288" s="277"/>
      <c r="AD288" s="277"/>
      <c r="AE288" s="277"/>
      <c r="AF288" s="277"/>
      <c r="AG288" s="277"/>
      <c r="AH288" s="277"/>
      <c r="AI288" s="277"/>
      <c r="AJ288" s="277"/>
      <c r="AK288" s="277"/>
      <c r="AL288" s="277"/>
      <c r="AM288" s="277"/>
      <c r="AN288" s="277"/>
      <c r="AO288" s="277"/>
      <c r="AP288" s="277"/>
      <c r="AQ288" s="277"/>
      <c r="AR288" s="277"/>
      <c r="AS288" s="277"/>
      <c r="AT288" s="277"/>
      <c r="AU288" s="277"/>
      <c r="AV288" s="277"/>
      <c r="AW288" s="277"/>
      <c r="AX288" s="277"/>
      <c r="AY288" s="277"/>
      <c r="AZ288" s="277"/>
      <c r="BA288" s="277"/>
      <c r="BB288" s="277"/>
      <c r="BC288" s="277"/>
      <c r="BD288" s="277"/>
      <c r="BE288" s="277"/>
      <c r="BF288" s="277"/>
      <c r="BG288" s="206"/>
    </row>
    <row r="289" spans="1:59" s="196" customFormat="1" ht="15.6" x14ac:dyDescent="0.3">
      <c r="A289" s="557"/>
      <c r="B289" s="587"/>
      <c r="C289" s="588"/>
      <c r="D289" s="588"/>
      <c r="E289" s="588"/>
      <c r="F289" s="588"/>
      <c r="G289" s="588"/>
      <c r="H289" s="588"/>
      <c r="I289" s="588"/>
      <c r="J289" s="557"/>
      <c r="K289" s="210"/>
      <c r="L289" s="470"/>
      <c r="M289" s="470"/>
      <c r="N289" s="470"/>
      <c r="O289" s="470"/>
      <c r="P289" s="470"/>
      <c r="Q289" s="470"/>
      <c r="R289" s="470"/>
      <c r="S289" s="277"/>
      <c r="T289" s="277"/>
      <c r="U289" s="277"/>
      <c r="V289" s="277"/>
      <c r="W289" s="277"/>
      <c r="X289" s="277"/>
      <c r="Y289" s="277"/>
      <c r="Z289" s="277"/>
      <c r="AA289" s="277"/>
      <c r="AB289" s="277"/>
      <c r="AC289" s="277"/>
      <c r="AD289" s="277"/>
      <c r="AE289" s="277"/>
      <c r="AF289" s="277"/>
      <c r="AG289" s="277"/>
      <c r="AH289" s="277"/>
      <c r="AI289" s="277"/>
      <c r="AJ289" s="277"/>
      <c r="AK289" s="277"/>
      <c r="AL289" s="277"/>
      <c r="AM289" s="277"/>
      <c r="AN289" s="277"/>
      <c r="AO289" s="277"/>
      <c r="AP289" s="277"/>
      <c r="AQ289" s="277"/>
      <c r="AR289" s="277"/>
      <c r="AS289" s="277"/>
      <c r="AT289" s="277"/>
      <c r="AU289" s="277"/>
      <c r="AV289" s="277"/>
      <c r="AW289" s="277"/>
      <c r="AX289" s="277"/>
      <c r="AY289" s="277"/>
      <c r="AZ289" s="277"/>
      <c r="BA289" s="277"/>
      <c r="BB289" s="277"/>
      <c r="BC289" s="277"/>
      <c r="BD289" s="277"/>
      <c r="BE289" s="277"/>
      <c r="BF289" s="277"/>
      <c r="BG289" s="206"/>
    </row>
    <row r="290" spans="1:59" s="196" customFormat="1" ht="15.6" x14ac:dyDescent="0.3">
      <c r="A290" s="557"/>
      <c r="B290" s="587"/>
      <c r="C290" s="588"/>
      <c r="D290" s="588"/>
      <c r="E290" s="588"/>
      <c r="F290" s="588"/>
      <c r="G290" s="588"/>
      <c r="H290" s="588"/>
      <c r="I290" s="588"/>
      <c r="J290" s="557"/>
      <c r="K290" s="210"/>
      <c r="L290" s="470"/>
      <c r="M290" s="470"/>
      <c r="N290" s="470"/>
      <c r="O290" s="470"/>
      <c r="P290" s="470"/>
      <c r="Q290" s="470"/>
      <c r="R290" s="470"/>
      <c r="S290" s="277"/>
      <c r="T290" s="277"/>
      <c r="U290" s="277"/>
      <c r="V290" s="277"/>
      <c r="W290" s="277"/>
      <c r="X290" s="277"/>
      <c r="Y290" s="277"/>
      <c r="Z290" s="277"/>
      <c r="AA290" s="277"/>
      <c r="AB290" s="277"/>
      <c r="AC290" s="277"/>
      <c r="AD290" s="277"/>
      <c r="AE290" s="277"/>
      <c r="AF290" s="277"/>
      <c r="AG290" s="277"/>
      <c r="AH290" s="277"/>
      <c r="AI290" s="277"/>
      <c r="AJ290" s="277"/>
      <c r="AK290" s="277"/>
      <c r="AL290" s="277"/>
      <c r="AM290" s="277"/>
      <c r="AN290" s="277"/>
      <c r="AO290" s="277"/>
      <c r="AP290" s="277"/>
      <c r="AQ290" s="277"/>
      <c r="AR290" s="277"/>
      <c r="AS290" s="277"/>
      <c r="AT290" s="277"/>
      <c r="AU290" s="277"/>
      <c r="AV290" s="277"/>
      <c r="AW290" s="277"/>
      <c r="AX290" s="277"/>
      <c r="AY290" s="277"/>
      <c r="AZ290" s="277"/>
      <c r="BA290" s="277"/>
      <c r="BB290" s="277"/>
      <c r="BC290" s="277"/>
      <c r="BD290" s="277"/>
      <c r="BE290" s="277"/>
      <c r="BF290" s="277"/>
      <c r="BG290" s="206"/>
    </row>
    <row r="291" spans="1:59" s="196" customFormat="1" ht="15.6" x14ac:dyDescent="0.3">
      <c r="A291" s="557"/>
      <c r="B291" s="587"/>
      <c r="C291" s="588"/>
      <c r="D291" s="588"/>
      <c r="E291" s="588"/>
      <c r="F291" s="588"/>
      <c r="G291" s="588"/>
      <c r="H291" s="588"/>
      <c r="I291" s="588"/>
      <c r="J291" s="557"/>
      <c r="K291" s="210"/>
      <c r="L291" s="470"/>
      <c r="M291" s="470"/>
      <c r="N291" s="470"/>
      <c r="O291" s="470"/>
      <c r="P291" s="470"/>
      <c r="Q291" s="470"/>
      <c r="R291" s="470"/>
      <c r="S291" s="277"/>
      <c r="T291" s="277"/>
      <c r="U291" s="277"/>
      <c r="V291" s="277"/>
      <c r="W291" s="277"/>
      <c r="X291" s="277"/>
      <c r="Y291" s="277"/>
      <c r="Z291" s="277"/>
      <c r="AA291" s="277"/>
      <c r="AB291" s="277"/>
      <c r="AC291" s="277"/>
      <c r="AD291" s="277"/>
      <c r="AE291" s="277"/>
      <c r="AF291" s="277"/>
      <c r="AG291" s="277"/>
      <c r="AH291" s="277"/>
      <c r="AI291" s="277"/>
      <c r="AJ291" s="277"/>
      <c r="AK291" s="277"/>
      <c r="AL291" s="277"/>
      <c r="AM291" s="277"/>
      <c r="AN291" s="277"/>
      <c r="AO291" s="277"/>
      <c r="AP291" s="277"/>
      <c r="AQ291" s="277"/>
      <c r="AR291" s="277"/>
      <c r="AS291" s="277"/>
      <c r="AT291" s="277"/>
      <c r="AU291" s="277"/>
      <c r="AV291" s="277"/>
      <c r="AW291" s="277"/>
      <c r="AX291" s="277"/>
      <c r="AY291" s="277"/>
      <c r="AZ291" s="277"/>
      <c r="BA291" s="277"/>
      <c r="BB291" s="277"/>
      <c r="BC291" s="277"/>
      <c r="BD291" s="277"/>
      <c r="BE291" s="277"/>
      <c r="BF291" s="277"/>
      <c r="BG291" s="206"/>
    </row>
    <row r="292" spans="1:59" s="196" customFormat="1" ht="15.6" x14ac:dyDescent="0.3">
      <c r="A292" s="557"/>
      <c r="B292" s="587"/>
      <c r="C292" s="588"/>
      <c r="D292" s="588"/>
      <c r="E292" s="588"/>
      <c r="F292" s="588"/>
      <c r="G292" s="588"/>
      <c r="H292" s="588"/>
      <c r="I292" s="588"/>
      <c r="J292" s="557"/>
      <c r="K292" s="210"/>
      <c r="L292" s="470"/>
      <c r="M292" s="470"/>
      <c r="N292" s="470"/>
      <c r="O292" s="470"/>
      <c r="P292" s="470"/>
      <c r="Q292" s="470"/>
      <c r="R292" s="470"/>
      <c r="S292" s="277"/>
      <c r="T292" s="277"/>
      <c r="U292" s="277"/>
      <c r="V292" s="277"/>
      <c r="W292" s="277"/>
      <c r="X292" s="277"/>
      <c r="Y292" s="277"/>
      <c r="Z292" s="277"/>
      <c r="AA292" s="277"/>
      <c r="AB292" s="277"/>
      <c r="AC292" s="277"/>
      <c r="AD292" s="277"/>
      <c r="AE292" s="277"/>
      <c r="AF292" s="277"/>
      <c r="AG292" s="277"/>
      <c r="AH292" s="277"/>
      <c r="AI292" s="277"/>
      <c r="AJ292" s="277"/>
      <c r="AK292" s="277"/>
      <c r="AL292" s="277"/>
      <c r="AM292" s="277"/>
      <c r="AN292" s="277"/>
      <c r="AO292" s="277"/>
      <c r="AP292" s="277"/>
      <c r="AQ292" s="277"/>
      <c r="AR292" s="277"/>
      <c r="AS292" s="277"/>
      <c r="AT292" s="277"/>
      <c r="AU292" s="277"/>
      <c r="AV292" s="277"/>
      <c r="AW292" s="277"/>
      <c r="AX292" s="277"/>
      <c r="AY292" s="277"/>
      <c r="AZ292" s="277"/>
      <c r="BA292" s="277"/>
      <c r="BB292" s="277"/>
      <c r="BC292" s="277"/>
      <c r="BD292" s="277"/>
      <c r="BE292" s="277"/>
      <c r="BF292" s="277"/>
      <c r="BG292" s="206"/>
    </row>
    <row r="293" spans="1:59" s="196" customFormat="1" ht="15.6" x14ac:dyDescent="0.3">
      <c r="A293" s="557"/>
      <c r="B293" s="587"/>
      <c r="C293" s="588"/>
      <c r="D293" s="588"/>
      <c r="E293" s="588"/>
      <c r="F293" s="588"/>
      <c r="G293" s="588"/>
      <c r="H293" s="588"/>
      <c r="I293" s="588"/>
      <c r="J293" s="557"/>
      <c r="K293" s="210"/>
      <c r="L293" s="470"/>
      <c r="M293" s="470"/>
      <c r="N293" s="470"/>
      <c r="O293" s="470"/>
      <c r="P293" s="470"/>
      <c r="Q293" s="470"/>
      <c r="R293" s="470"/>
      <c r="S293" s="277"/>
      <c r="T293" s="277"/>
      <c r="U293" s="277"/>
      <c r="V293" s="277"/>
      <c r="W293" s="277"/>
      <c r="X293" s="277"/>
      <c r="Y293" s="277"/>
      <c r="Z293" s="277"/>
      <c r="AA293" s="277"/>
      <c r="AB293" s="277"/>
      <c r="AC293" s="277"/>
      <c r="AD293" s="277"/>
      <c r="AE293" s="277"/>
      <c r="AF293" s="277"/>
      <c r="AG293" s="277"/>
      <c r="AH293" s="277"/>
      <c r="AI293" s="277"/>
      <c r="AJ293" s="277"/>
      <c r="AK293" s="277"/>
      <c r="AL293" s="277"/>
      <c r="AM293" s="277"/>
      <c r="AN293" s="277"/>
      <c r="AO293" s="277"/>
      <c r="AP293" s="277"/>
      <c r="AQ293" s="277"/>
      <c r="AR293" s="277"/>
      <c r="AS293" s="277"/>
      <c r="AT293" s="277"/>
      <c r="AU293" s="277"/>
      <c r="AV293" s="277"/>
      <c r="AW293" s="277"/>
      <c r="AX293" s="277"/>
      <c r="AY293" s="277"/>
      <c r="AZ293" s="277"/>
      <c r="BA293" s="277"/>
      <c r="BB293" s="277"/>
      <c r="BC293" s="277"/>
      <c r="BD293" s="277"/>
      <c r="BE293" s="277"/>
      <c r="BF293" s="277"/>
      <c r="BG293" s="206"/>
    </row>
    <row r="294" spans="1:59" x14ac:dyDescent="0.3">
      <c r="A294" s="589"/>
      <c r="B294" s="590"/>
      <c r="C294" s="591"/>
      <c r="D294" s="591"/>
      <c r="E294" s="591"/>
      <c r="F294" s="591"/>
      <c r="G294" s="591"/>
      <c r="H294" s="591"/>
      <c r="I294" s="591"/>
    </row>
    <row r="295" spans="1:59" s="193" customFormat="1" ht="15.6" x14ac:dyDescent="0.3">
      <c r="A295" s="186"/>
      <c r="B295" s="187" t="s">
        <v>128</v>
      </c>
      <c r="C295" s="188"/>
      <c r="D295" s="188"/>
      <c r="E295" s="189"/>
      <c r="F295" s="189"/>
      <c r="G295" s="190" t="s">
        <v>161</v>
      </c>
      <c r="H295" s="191"/>
      <c r="I295" s="189"/>
      <c r="J295" s="572"/>
      <c r="K295" s="197"/>
      <c r="L295" s="197"/>
      <c r="M295" s="197"/>
      <c r="N295" s="197"/>
      <c r="O295" s="197"/>
      <c r="P295" s="197"/>
      <c r="Q295" s="197"/>
      <c r="R295" s="197"/>
      <c r="S295" s="197"/>
      <c r="T295" s="197"/>
      <c r="U295" s="197"/>
      <c r="V295" s="197"/>
      <c r="W295" s="197"/>
      <c r="X295" s="197"/>
      <c r="Y295" s="197"/>
      <c r="Z295" s="197"/>
      <c r="AA295" s="197"/>
      <c r="AB295" s="197"/>
      <c r="AC295" s="197"/>
      <c r="AD295" s="197"/>
      <c r="AE295" s="197"/>
      <c r="AF295" s="197"/>
      <c r="AG295" s="197"/>
      <c r="AH295" s="197"/>
      <c r="AI295" s="197"/>
      <c r="AJ295" s="197"/>
      <c r="AK295" s="197"/>
      <c r="AL295" s="197"/>
      <c r="AM295" s="197"/>
      <c r="AN295" s="197"/>
      <c r="AO295" s="197"/>
      <c r="AP295" s="197"/>
      <c r="AQ295" s="197"/>
      <c r="AR295" s="197"/>
      <c r="AS295" s="197"/>
      <c r="AT295" s="197"/>
      <c r="AU295" s="197"/>
      <c r="AV295" s="197"/>
      <c r="AW295" s="197"/>
      <c r="AX295" s="197"/>
      <c r="AY295" s="197"/>
      <c r="AZ295" s="197"/>
      <c r="BA295" s="197"/>
      <c r="BB295" s="197"/>
      <c r="BC295" s="197"/>
      <c r="BD295" s="197"/>
      <c r="BE295" s="197"/>
      <c r="BF295" s="197"/>
      <c r="BG295" s="189"/>
    </row>
    <row r="296" spans="1:59" s="193" customFormat="1" ht="15.6" x14ac:dyDescent="0.25">
      <c r="A296" s="192"/>
      <c r="B296" s="187" t="s">
        <v>129</v>
      </c>
      <c r="G296" s="194" t="s">
        <v>118</v>
      </c>
      <c r="J296" s="572"/>
      <c r="K296" s="197"/>
      <c r="L296" s="197"/>
      <c r="M296" s="197"/>
      <c r="N296" s="197"/>
      <c r="O296" s="197"/>
      <c r="P296" s="197"/>
      <c r="Q296" s="197"/>
      <c r="R296" s="197"/>
      <c r="S296" s="197"/>
      <c r="T296" s="197"/>
      <c r="U296" s="197"/>
      <c r="V296" s="197"/>
      <c r="W296" s="197"/>
      <c r="X296" s="197"/>
      <c r="Y296" s="197"/>
      <c r="Z296" s="197"/>
      <c r="AA296" s="197"/>
      <c r="AB296" s="197"/>
      <c r="AC296" s="197"/>
      <c r="AD296" s="197"/>
      <c r="AE296" s="197"/>
      <c r="AF296" s="197"/>
      <c r="AG296" s="197"/>
      <c r="AH296" s="197"/>
      <c r="AI296" s="197"/>
      <c r="AJ296" s="197"/>
      <c r="AK296" s="197"/>
      <c r="AL296" s="197"/>
      <c r="AM296" s="197"/>
      <c r="AN296" s="197"/>
      <c r="AO296" s="197"/>
      <c r="AP296" s="197"/>
      <c r="AQ296" s="197"/>
      <c r="AR296" s="197"/>
      <c r="AS296" s="197"/>
      <c r="AT296" s="197"/>
      <c r="AU296" s="197"/>
      <c r="AV296" s="197"/>
      <c r="AW296" s="197"/>
      <c r="AX296" s="197"/>
      <c r="AY296" s="197"/>
      <c r="AZ296" s="197"/>
      <c r="BA296" s="197"/>
      <c r="BB296" s="197"/>
      <c r="BC296" s="197"/>
      <c r="BD296" s="197"/>
      <c r="BE296" s="197"/>
      <c r="BF296" s="197"/>
      <c r="BG296" s="189"/>
    </row>
    <row r="297" spans="1:59" s="193" customFormat="1" ht="15.6" x14ac:dyDescent="0.25">
      <c r="A297" s="192"/>
      <c r="B297" s="187" t="s">
        <v>130</v>
      </c>
      <c r="G297" s="194" t="s">
        <v>119</v>
      </c>
      <c r="J297" s="572"/>
      <c r="K297" s="197"/>
      <c r="L297" s="197"/>
      <c r="M297" s="197"/>
      <c r="N297" s="197"/>
      <c r="O297" s="197"/>
      <c r="P297" s="197"/>
      <c r="Q297" s="197"/>
      <c r="R297" s="197"/>
      <c r="S297" s="197"/>
      <c r="T297" s="197"/>
      <c r="U297" s="197"/>
      <c r="V297" s="197"/>
      <c r="W297" s="197"/>
      <c r="X297" s="197"/>
      <c r="Y297" s="197"/>
      <c r="Z297" s="197"/>
      <c r="AA297" s="197"/>
      <c r="AB297" s="197"/>
      <c r="AC297" s="197"/>
      <c r="AD297" s="197"/>
      <c r="AE297" s="197"/>
      <c r="AF297" s="197"/>
      <c r="AG297" s="197"/>
      <c r="AH297" s="197"/>
      <c r="AI297" s="197"/>
      <c r="AJ297" s="197"/>
      <c r="AK297" s="197"/>
      <c r="AL297" s="197"/>
      <c r="AM297" s="197"/>
      <c r="AN297" s="197"/>
      <c r="AO297" s="197"/>
      <c r="AP297" s="197"/>
      <c r="AQ297" s="197"/>
      <c r="AR297" s="197"/>
      <c r="AS297" s="197"/>
      <c r="AT297" s="197"/>
      <c r="AU297" s="197"/>
      <c r="AV297" s="197"/>
      <c r="AW297" s="197"/>
      <c r="AX297" s="197"/>
      <c r="AY297" s="197"/>
      <c r="AZ297" s="197"/>
      <c r="BA297" s="197"/>
      <c r="BB297" s="197"/>
      <c r="BC297" s="197"/>
      <c r="BD297" s="197"/>
      <c r="BE297" s="197"/>
      <c r="BF297" s="197"/>
      <c r="BG297" s="189"/>
    </row>
    <row r="298" spans="1:59" s="189" customFormat="1" ht="15.6" x14ac:dyDescent="0.3">
      <c r="A298" s="186"/>
      <c r="B298" s="264"/>
      <c r="G298" s="265"/>
      <c r="J298" s="572"/>
      <c r="K298" s="197"/>
      <c r="L298" s="197"/>
      <c r="M298" s="197"/>
      <c r="N298" s="197"/>
      <c r="O298" s="197"/>
      <c r="P298" s="197"/>
      <c r="Q298" s="197"/>
      <c r="R298" s="197"/>
      <c r="S298" s="197"/>
      <c r="T298" s="197"/>
      <c r="U298" s="197"/>
      <c r="V298" s="197"/>
      <c r="W298" s="197"/>
      <c r="X298" s="197"/>
      <c r="Y298" s="197"/>
      <c r="Z298" s="197"/>
      <c r="AA298" s="197"/>
      <c r="AB298" s="197"/>
      <c r="AC298" s="197"/>
      <c r="AD298" s="197"/>
      <c r="AE298" s="197"/>
      <c r="AF298" s="197"/>
      <c r="AG298" s="197"/>
      <c r="AH298" s="197"/>
      <c r="AI298" s="197"/>
      <c r="AJ298" s="197"/>
      <c r="AK298" s="197"/>
      <c r="AL298" s="197"/>
      <c r="AM298" s="197"/>
      <c r="AN298" s="197"/>
      <c r="AO298" s="197"/>
      <c r="AP298" s="197"/>
      <c r="AQ298" s="197"/>
      <c r="AR298" s="197"/>
      <c r="AS298" s="197"/>
      <c r="AT298" s="197"/>
      <c r="AU298" s="197"/>
      <c r="AV298" s="197"/>
      <c r="AW298" s="197"/>
      <c r="AX298" s="197"/>
      <c r="AY298" s="197"/>
      <c r="AZ298" s="197"/>
      <c r="BA298" s="197"/>
      <c r="BB298" s="197"/>
      <c r="BC298" s="197"/>
      <c r="BD298" s="197"/>
      <c r="BE298" s="197"/>
      <c r="BF298" s="197"/>
    </row>
    <row r="299" spans="1:59" s="197" customFormat="1" ht="13.2" x14ac:dyDescent="0.25">
      <c r="A299" s="266"/>
      <c r="B299" s="267"/>
      <c r="J299" s="572"/>
    </row>
    <row r="300" spans="1:59" s="263" customFormat="1" x14ac:dyDescent="0.3">
      <c r="A300" s="268"/>
      <c r="B300" s="269"/>
      <c r="J300" s="550"/>
    </row>
    <row r="301" spans="1:59" s="263" customFormat="1" x14ac:dyDescent="0.3">
      <c r="A301" s="268"/>
      <c r="B301" s="269"/>
      <c r="J301" s="550"/>
    </row>
    <row r="302" spans="1:59" s="263" customFormat="1" x14ac:dyDescent="0.3">
      <c r="A302" s="268"/>
      <c r="B302" s="269"/>
      <c r="J302" s="550"/>
    </row>
    <row r="303" spans="1:59" s="263" customFormat="1" x14ac:dyDescent="0.3">
      <c r="A303" s="268"/>
      <c r="B303" s="269"/>
      <c r="J303" s="550"/>
    </row>
    <row r="304" spans="1:59" s="263" customFormat="1" x14ac:dyDescent="0.3">
      <c r="A304" s="268"/>
      <c r="B304" s="269"/>
      <c r="J304" s="550"/>
    </row>
    <row r="305" spans="1:10" s="263" customFormat="1" x14ac:dyDescent="0.3">
      <c r="A305" s="268"/>
      <c r="B305" s="269"/>
      <c r="J305" s="550"/>
    </row>
    <row r="306" spans="1:10" s="263" customFormat="1" x14ac:dyDescent="0.3">
      <c r="A306" s="268"/>
      <c r="B306" s="269"/>
      <c r="J306" s="550"/>
    </row>
    <row r="307" spans="1:10" s="263" customFormat="1" x14ac:dyDescent="0.3">
      <c r="A307" s="268"/>
      <c r="B307" s="269"/>
      <c r="J307" s="550"/>
    </row>
    <row r="308" spans="1:10" s="263" customFormat="1" x14ac:dyDescent="0.3">
      <c r="A308" s="268"/>
      <c r="B308" s="269"/>
      <c r="J308" s="550"/>
    </row>
    <row r="309" spans="1:10" s="263" customFormat="1" x14ac:dyDescent="0.3">
      <c r="A309" s="268"/>
      <c r="B309" s="269"/>
      <c r="J309" s="550"/>
    </row>
    <row r="310" spans="1:10" s="263" customFormat="1" x14ac:dyDescent="0.3">
      <c r="A310" s="268"/>
      <c r="B310" s="269"/>
      <c r="J310" s="550"/>
    </row>
    <row r="311" spans="1:10" s="263" customFormat="1" x14ac:dyDescent="0.3">
      <c r="A311" s="268"/>
      <c r="B311" s="269"/>
      <c r="J311" s="550"/>
    </row>
    <row r="312" spans="1:10" s="263" customFormat="1" x14ac:dyDescent="0.3">
      <c r="A312" s="268"/>
      <c r="B312" s="269"/>
      <c r="J312" s="550"/>
    </row>
    <row r="313" spans="1:10" s="263" customFormat="1" x14ac:dyDescent="0.3">
      <c r="A313" s="268"/>
      <c r="B313" s="269"/>
      <c r="J313" s="550"/>
    </row>
    <row r="314" spans="1:10" s="263" customFormat="1" x14ac:dyDescent="0.3">
      <c r="A314" s="268"/>
      <c r="B314" s="269"/>
      <c r="J314" s="550"/>
    </row>
    <row r="315" spans="1:10" s="263" customFormat="1" x14ac:dyDescent="0.3">
      <c r="A315" s="268"/>
      <c r="B315" s="269"/>
      <c r="J315" s="550"/>
    </row>
    <row r="316" spans="1:10" s="263" customFormat="1" x14ac:dyDescent="0.3">
      <c r="A316" s="268"/>
      <c r="B316" s="269"/>
      <c r="J316" s="550"/>
    </row>
    <row r="317" spans="1:10" s="263" customFormat="1" x14ac:dyDescent="0.3">
      <c r="A317" s="268"/>
      <c r="B317" s="269"/>
      <c r="J317" s="550"/>
    </row>
    <row r="318" spans="1:10" s="263" customFormat="1" x14ac:dyDescent="0.3">
      <c r="A318" s="268"/>
      <c r="B318" s="269"/>
      <c r="J318" s="550"/>
    </row>
    <row r="319" spans="1:10" s="263" customFormat="1" x14ac:dyDescent="0.3">
      <c r="A319" s="268"/>
      <c r="B319" s="269"/>
      <c r="J319" s="550"/>
    </row>
    <row r="320" spans="1:10" s="263" customFormat="1" x14ac:dyDescent="0.3">
      <c r="A320" s="268"/>
      <c r="B320" s="269"/>
      <c r="J320" s="550"/>
    </row>
    <row r="321" spans="1:10" s="263" customFormat="1" x14ac:dyDescent="0.3">
      <c r="A321" s="268"/>
      <c r="B321" s="269"/>
      <c r="J321" s="550"/>
    </row>
    <row r="322" spans="1:10" s="263" customFormat="1" x14ac:dyDescent="0.3">
      <c r="A322" s="268"/>
      <c r="B322" s="269"/>
      <c r="J322" s="550"/>
    </row>
    <row r="323" spans="1:10" s="263" customFormat="1" x14ac:dyDescent="0.3">
      <c r="A323" s="268"/>
      <c r="B323" s="269"/>
      <c r="J323" s="550"/>
    </row>
    <row r="324" spans="1:10" s="263" customFormat="1" x14ac:dyDescent="0.3">
      <c r="A324" s="268"/>
      <c r="B324" s="269"/>
      <c r="J324" s="550"/>
    </row>
    <row r="325" spans="1:10" s="263" customFormat="1" x14ac:dyDescent="0.3">
      <c r="A325" s="268"/>
      <c r="B325" s="269"/>
      <c r="J325" s="550"/>
    </row>
    <row r="326" spans="1:10" s="263" customFormat="1" x14ac:dyDescent="0.3">
      <c r="A326" s="268"/>
      <c r="B326" s="269"/>
      <c r="J326" s="550"/>
    </row>
    <row r="327" spans="1:10" s="263" customFormat="1" x14ac:dyDescent="0.3">
      <c r="A327" s="268"/>
      <c r="B327" s="269"/>
      <c r="J327" s="550"/>
    </row>
    <row r="328" spans="1:10" s="263" customFormat="1" x14ac:dyDescent="0.3">
      <c r="A328" s="268"/>
      <c r="B328" s="269"/>
      <c r="J328" s="550"/>
    </row>
    <row r="329" spans="1:10" s="263" customFormat="1" x14ac:dyDescent="0.3">
      <c r="A329" s="268"/>
      <c r="B329" s="269"/>
      <c r="J329" s="550"/>
    </row>
    <row r="330" spans="1:10" s="263" customFormat="1" x14ac:dyDescent="0.3">
      <c r="A330" s="268"/>
      <c r="B330" s="269"/>
      <c r="J330" s="550"/>
    </row>
    <row r="331" spans="1:10" s="263" customFormat="1" x14ac:dyDescent="0.3">
      <c r="A331" s="268"/>
      <c r="B331" s="269"/>
      <c r="J331" s="550"/>
    </row>
    <row r="332" spans="1:10" s="263" customFormat="1" x14ac:dyDescent="0.3">
      <c r="A332" s="268"/>
      <c r="B332" s="269"/>
      <c r="J332" s="550"/>
    </row>
    <row r="333" spans="1:10" s="263" customFormat="1" x14ac:dyDescent="0.3">
      <c r="A333" s="268"/>
      <c r="B333" s="269"/>
      <c r="J333" s="550"/>
    </row>
    <row r="334" spans="1:10" s="263" customFormat="1" x14ac:dyDescent="0.3">
      <c r="A334" s="268"/>
      <c r="B334" s="269"/>
      <c r="J334" s="550"/>
    </row>
    <row r="335" spans="1:10" s="263" customFormat="1" x14ac:dyDescent="0.3">
      <c r="A335" s="268"/>
      <c r="B335" s="269"/>
      <c r="J335" s="550"/>
    </row>
    <row r="336" spans="1:10" s="263" customFormat="1" x14ac:dyDescent="0.3">
      <c r="A336" s="268"/>
      <c r="B336" s="269"/>
      <c r="J336" s="550"/>
    </row>
    <row r="337" spans="1:10" s="263" customFormat="1" x14ac:dyDescent="0.3">
      <c r="A337" s="268"/>
      <c r="B337" s="269"/>
      <c r="J337" s="550"/>
    </row>
    <row r="338" spans="1:10" s="263" customFormat="1" x14ac:dyDescent="0.3">
      <c r="A338" s="268"/>
      <c r="B338" s="269"/>
      <c r="J338" s="550"/>
    </row>
    <row r="339" spans="1:10" s="263" customFormat="1" x14ac:dyDescent="0.3">
      <c r="A339" s="268"/>
      <c r="B339" s="269"/>
      <c r="J339" s="550"/>
    </row>
    <row r="340" spans="1:10" s="263" customFormat="1" x14ac:dyDescent="0.3">
      <c r="A340" s="268"/>
      <c r="B340" s="269"/>
      <c r="J340" s="550"/>
    </row>
    <row r="341" spans="1:10" s="263" customFormat="1" x14ac:dyDescent="0.3">
      <c r="A341" s="268"/>
      <c r="B341" s="269"/>
      <c r="J341" s="550"/>
    </row>
    <row r="342" spans="1:10" s="263" customFormat="1" x14ac:dyDescent="0.3">
      <c r="A342" s="268"/>
      <c r="B342" s="269"/>
      <c r="J342" s="550"/>
    </row>
    <row r="343" spans="1:10" s="263" customFormat="1" x14ac:dyDescent="0.3">
      <c r="A343" s="268"/>
      <c r="B343" s="269"/>
      <c r="J343" s="550"/>
    </row>
    <row r="344" spans="1:10" s="263" customFormat="1" x14ac:dyDescent="0.3">
      <c r="A344" s="268"/>
      <c r="B344" s="269"/>
      <c r="J344" s="550"/>
    </row>
    <row r="345" spans="1:10" s="263" customFormat="1" x14ac:dyDescent="0.3">
      <c r="A345" s="268"/>
      <c r="B345" s="269"/>
      <c r="J345" s="550"/>
    </row>
    <row r="346" spans="1:10" s="263" customFormat="1" x14ac:dyDescent="0.3">
      <c r="A346" s="268"/>
      <c r="B346" s="269"/>
      <c r="J346" s="550"/>
    </row>
    <row r="347" spans="1:10" s="263" customFormat="1" x14ac:dyDescent="0.3">
      <c r="A347" s="268"/>
      <c r="B347" s="269"/>
      <c r="J347" s="550"/>
    </row>
    <row r="348" spans="1:10" s="263" customFormat="1" x14ac:dyDescent="0.3">
      <c r="A348" s="268"/>
      <c r="B348" s="269"/>
      <c r="J348" s="550"/>
    </row>
    <row r="349" spans="1:10" s="263" customFormat="1" x14ac:dyDescent="0.3">
      <c r="A349" s="268"/>
      <c r="B349" s="269"/>
      <c r="J349" s="550"/>
    </row>
    <row r="350" spans="1:10" s="263" customFormat="1" x14ac:dyDescent="0.3">
      <c r="A350" s="268"/>
      <c r="B350" s="269"/>
      <c r="J350" s="550"/>
    </row>
    <row r="351" spans="1:10" s="263" customFormat="1" x14ac:dyDescent="0.3">
      <c r="A351" s="268"/>
      <c r="B351" s="269"/>
      <c r="J351" s="550"/>
    </row>
    <row r="352" spans="1:10" s="263" customFormat="1" x14ac:dyDescent="0.3">
      <c r="A352" s="268"/>
      <c r="B352" s="269"/>
      <c r="J352" s="550"/>
    </row>
    <row r="353" spans="1:10" s="263" customFormat="1" x14ac:dyDescent="0.3">
      <c r="A353" s="268"/>
      <c r="B353" s="269"/>
      <c r="J353" s="550"/>
    </row>
    <row r="354" spans="1:10" s="263" customFormat="1" x14ac:dyDescent="0.3">
      <c r="A354" s="268"/>
      <c r="B354" s="269"/>
      <c r="J354" s="550"/>
    </row>
    <row r="355" spans="1:10" s="263" customFormat="1" x14ac:dyDescent="0.3">
      <c r="A355" s="268"/>
      <c r="B355" s="269"/>
      <c r="J355" s="550"/>
    </row>
    <row r="356" spans="1:10" s="263" customFormat="1" x14ac:dyDescent="0.3">
      <c r="A356" s="268"/>
      <c r="B356" s="269"/>
      <c r="J356" s="550"/>
    </row>
    <row r="357" spans="1:10" s="263" customFormat="1" x14ac:dyDescent="0.3">
      <c r="A357" s="268"/>
      <c r="B357" s="269"/>
      <c r="J357" s="550"/>
    </row>
    <row r="358" spans="1:10" s="263" customFormat="1" x14ac:dyDescent="0.3">
      <c r="A358" s="268"/>
      <c r="B358" s="269"/>
      <c r="J358" s="550"/>
    </row>
    <row r="359" spans="1:10" s="263" customFormat="1" x14ac:dyDescent="0.3">
      <c r="A359" s="268"/>
      <c r="B359" s="269"/>
      <c r="J359" s="550"/>
    </row>
    <row r="360" spans="1:10" s="263" customFormat="1" x14ac:dyDescent="0.3">
      <c r="A360" s="268"/>
      <c r="B360" s="269"/>
      <c r="J360" s="550"/>
    </row>
    <row r="361" spans="1:10" s="263" customFormat="1" x14ac:dyDescent="0.3">
      <c r="A361" s="268"/>
      <c r="B361" s="269"/>
      <c r="J361" s="550"/>
    </row>
    <row r="362" spans="1:10" s="263" customFormat="1" x14ac:dyDescent="0.3">
      <c r="A362" s="268"/>
      <c r="B362" s="269"/>
      <c r="J362" s="550"/>
    </row>
    <row r="363" spans="1:10" s="263" customFormat="1" x14ac:dyDescent="0.3">
      <c r="A363" s="268"/>
      <c r="B363" s="269"/>
      <c r="J363" s="550"/>
    </row>
    <row r="364" spans="1:10" s="263" customFormat="1" x14ac:dyDescent="0.3">
      <c r="A364" s="268"/>
      <c r="B364" s="269"/>
      <c r="J364" s="550"/>
    </row>
    <row r="365" spans="1:10" s="263" customFormat="1" x14ac:dyDescent="0.3">
      <c r="A365" s="268"/>
      <c r="B365" s="269"/>
      <c r="J365" s="550"/>
    </row>
    <row r="366" spans="1:10" s="263" customFormat="1" x14ac:dyDescent="0.3">
      <c r="A366" s="268"/>
      <c r="B366" s="269"/>
      <c r="J366" s="550"/>
    </row>
    <row r="367" spans="1:10" s="263" customFormat="1" x14ac:dyDescent="0.3">
      <c r="A367" s="268"/>
      <c r="B367" s="269"/>
      <c r="J367" s="550"/>
    </row>
    <row r="368" spans="1:10" s="263" customFormat="1" x14ac:dyDescent="0.3">
      <c r="A368" s="268"/>
      <c r="B368" s="269"/>
      <c r="J368" s="550"/>
    </row>
    <row r="369" spans="1:10" s="263" customFormat="1" x14ac:dyDescent="0.3">
      <c r="A369" s="268"/>
      <c r="B369" s="269"/>
      <c r="J369" s="550"/>
    </row>
    <row r="370" spans="1:10" s="263" customFormat="1" x14ac:dyDescent="0.3">
      <c r="A370" s="268"/>
      <c r="B370" s="269"/>
      <c r="J370" s="550"/>
    </row>
    <row r="371" spans="1:10" s="263" customFormat="1" x14ac:dyDescent="0.3">
      <c r="A371" s="268"/>
      <c r="B371" s="269"/>
      <c r="J371" s="550"/>
    </row>
    <row r="372" spans="1:10" s="263" customFormat="1" x14ac:dyDescent="0.3">
      <c r="A372" s="268"/>
      <c r="B372" s="269"/>
      <c r="J372" s="550"/>
    </row>
    <row r="373" spans="1:10" s="263" customFormat="1" x14ac:dyDescent="0.3">
      <c r="A373" s="268"/>
      <c r="B373" s="269"/>
      <c r="J373" s="550"/>
    </row>
    <row r="374" spans="1:10" s="263" customFormat="1" x14ac:dyDescent="0.3">
      <c r="A374" s="268"/>
      <c r="B374" s="269"/>
      <c r="J374" s="550"/>
    </row>
    <row r="375" spans="1:10" s="263" customFormat="1" x14ac:dyDescent="0.3">
      <c r="A375" s="268"/>
      <c r="B375" s="269"/>
      <c r="J375" s="550"/>
    </row>
    <row r="376" spans="1:10" s="263" customFormat="1" x14ac:dyDescent="0.3">
      <c r="A376" s="268"/>
      <c r="B376" s="269"/>
      <c r="J376" s="550"/>
    </row>
    <row r="377" spans="1:10" s="263" customFormat="1" x14ac:dyDescent="0.3">
      <c r="A377" s="268"/>
      <c r="B377" s="269"/>
      <c r="J377" s="550"/>
    </row>
    <row r="378" spans="1:10" s="263" customFormat="1" x14ac:dyDescent="0.3">
      <c r="A378" s="268"/>
      <c r="B378" s="269"/>
      <c r="J378" s="550"/>
    </row>
    <row r="379" spans="1:10" s="263" customFormat="1" x14ac:dyDescent="0.3">
      <c r="A379" s="268"/>
      <c r="B379" s="269"/>
      <c r="J379" s="550"/>
    </row>
    <row r="380" spans="1:10" s="263" customFormat="1" x14ac:dyDescent="0.3">
      <c r="A380" s="268"/>
      <c r="B380" s="269"/>
      <c r="J380" s="550"/>
    </row>
    <row r="381" spans="1:10" s="263" customFormat="1" x14ac:dyDescent="0.3">
      <c r="A381" s="268"/>
      <c r="B381" s="269"/>
      <c r="J381" s="550"/>
    </row>
    <row r="382" spans="1:10" s="263" customFormat="1" x14ac:dyDescent="0.3">
      <c r="A382" s="268"/>
      <c r="B382" s="269"/>
      <c r="J382" s="550"/>
    </row>
    <row r="383" spans="1:10" s="263" customFormat="1" x14ac:dyDescent="0.3">
      <c r="A383" s="268"/>
      <c r="B383" s="269"/>
      <c r="J383" s="550"/>
    </row>
    <row r="384" spans="1:10" s="263" customFormat="1" x14ac:dyDescent="0.3">
      <c r="A384" s="268"/>
      <c r="B384" s="269"/>
      <c r="J384" s="550"/>
    </row>
    <row r="385" spans="1:10" s="263" customFormat="1" x14ac:dyDescent="0.3">
      <c r="A385" s="268"/>
      <c r="B385" s="269"/>
      <c r="J385" s="550"/>
    </row>
    <row r="386" spans="1:10" s="263" customFormat="1" x14ac:dyDescent="0.3">
      <c r="A386" s="268"/>
      <c r="B386" s="269"/>
      <c r="J386" s="550"/>
    </row>
    <row r="387" spans="1:10" s="263" customFormat="1" x14ac:dyDescent="0.3">
      <c r="A387" s="268"/>
      <c r="B387" s="269"/>
      <c r="J387" s="550"/>
    </row>
    <row r="388" spans="1:10" s="263" customFormat="1" x14ac:dyDescent="0.3">
      <c r="A388" s="268"/>
      <c r="B388" s="269"/>
      <c r="J388" s="550"/>
    </row>
    <row r="389" spans="1:10" s="263" customFormat="1" x14ac:dyDescent="0.3">
      <c r="A389" s="268"/>
      <c r="B389" s="269"/>
      <c r="J389" s="550"/>
    </row>
    <row r="390" spans="1:10" s="263" customFormat="1" x14ac:dyDescent="0.3">
      <c r="A390" s="268"/>
      <c r="B390" s="269"/>
      <c r="J390" s="550"/>
    </row>
    <row r="391" spans="1:10" s="263" customFormat="1" x14ac:dyDescent="0.3">
      <c r="A391" s="268"/>
      <c r="B391" s="269"/>
      <c r="J391" s="550"/>
    </row>
    <row r="392" spans="1:10" s="263" customFormat="1" x14ac:dyDescent="0.3">
      <c r="A392" s="268"/>
      <c r="B392" s="269"/>
      <c r="J392" s="550"/>
    </row>
    <row r="393" spans="1:10" s="263" customFormat="1" x14ac:dyDescent="0.3">
      <c r="A393" s="268"/>
      <c r="B393" s="269"/>
      <c r="J393" s="550"/>
    </row>
    <row r="394" spans="1:10" s="263" customFormat="1" x14ac:dyDescent="0.3">
      <c r="A394" s="268"/>
      <c r="B394" s="269"/>
      <c r="J394" s="550"/>
    </row>
    <row r="395" spans="1:10" s="263" customFormat="1" x14ac:dyDescent="0.3">
      <c r="A395" s="268"/>
      <c r="B395" s="269"/>
      <c r="J395" s="550"/>
    </row>
    <row r="396" spans="1:10" s="263" customFormat="1" x14ac:dyDescent="0.3">
      <c r="A396" s="268"/>
      <c r="B396" s="269"/>
      <c r="J396" s="550"/>
    </row>
    <row r="397" spans="1:10" s="263" customFormat="1" x14ac:dyDescent="0.3">
      <c r="A397" s="268"/>
      <c r="B397" s="269"/>
      <c r="J397" s="550"/>
    </row>
    <row r="398" spans="1:10" s="263" customFormat="1" x14ac:dyDescent="0.3">
      <c r="A398" s="268"/>
      <c r="B398" s="269"/>
      <c r="J398" s="550"/>
    </row>
    <row r="399" spans="1:10" s="263" customFormat="1" x14ac:dyDescent="0.3">
      <c r="A399" s="268"/>
      <c r="B399" s="269"/>
      <c r="J399" s="550"/>
    </row>
    <row r="400" spans="1:10" s="263" customFormat="1" x14ac:dyDescent="0.3">
      <c r="A400" s="268"/>
      <c r="B400" s="269"/>
      <c r="J400" s="550"/>
    </row>
    <row r="401" spans="1:10" s="263" customFormat="1" x14ac:dyDescent="0.3">
      <c r="A401" s="268"/>
      <c r="B401" s="269"/>
      <c r="J401" s="550"/>
    </row>
    <row r="402" spans="1:10" s="263" customFormat="1" x14ac:dyDescent="0.3">
      <c r="A402" s="268"/>
      <c r="B402" s="269"/>
      <c r="J402" s="550"/>
    </row>
    <row r="403" spans="1:10" s="263" customFormat="1" x14ac:dyDescent="0.3">
      <c r="A403" s="268"/>
      <c r="B403" s="269"/>
      <c r="J403" s="550"/>
    </row>
    <row r="404" spans="1:10" s="263" customFormat="1" x14ac:dyDescent="0.3">
      <c r="A404" s="268"/>
      <c r="B404" s="269"/>
      <c r="J404" s="550"/>
    </row>
    <row r="405" spans="1:10" s="263" customFormat="1" x14ac:dyDescent="0.3">
      <c r="A405" s="268"/>
      <c r="B405" s="269"/>
      <c r="J405" s="550"/>
    </row>
    <row r="406" spans="1:10" s="263" customFormat="1" x14ac:dyDescent="0.3">
      <c r="A406" s="268"/>
      <c r="B406" s="269"/>
      <c r="J406" s="550"/>
    </row>
    <row r="407" spans="1:10" s="263" customFormat="1" x14ac:dyDescent="0.3">
      <c r="A407" s="268"/>
      <c r="B407" s="269"/>
      <c r="J407" s="550"/>
    </row>
    <row r="408" spans="1:10" s="263" customFormat="1" x14ac:dyDescent="0.3">
      <c r="A408" s="268"/>
      <c r="B408" s="269"/>
      <c r="J408" s="550"/>
    </row>
    <row r="409" spans="1:10" s="263" customFormat="1" x14ac:dyDescent="0.3">
      <c r="A409" s="268"/>
      <c r="B409" s="269"/>
      <c r="J409" s="550"/>
    </row>
    <row r="410" spans="1:10" s="263" customFormat="1" x14ac:dyDescent="0.3">
      <c r="A410" s="268"/>
      <c r="B410" s="269"/>
      <c r="J410" s="550"/>
    </row>
    <row r="411" spans="1:10" s="263" customFormat="1" x14ac:dyDescent="0.3">
      <c r="A411" s="268"/>
      <c r="B411" s="269"/>
      <c r="J411" s="550"/>
    </row>
    <row r="412" spans="1:10" s="263" customFormat="1" x14ac:dyDescent="0.3">
      <c r="A412" s="268"/>
      <c r="B412" s="269"/>
      <c r="J412" s="550"/>
    </row>
    <row r="413" spans="1:10" s="263" customFormat="1" x14ac:dyDescent="0.3">
      <c r="A413" s="268"/>
      <c r="B413" s="269"/>
      <c r="J413" s="550"/>
    </row>
    <row r="414" spans="1:10" s="263" customFormat="1" x14ac:dyDescent="0.3">
      <c r="A414" s="268"/>
      <c r="B414" s="269"/>
      <c r="J414" s="550"/>
    </row>
    <row r="415" spans="1:10" s="263" customFormat="1" x14ac:dyDescent="0.3">
      <c r="A415" s="268"/>
      <c r="B415" s="269"/>
      <c r="J415" s="550"/>
    </row>
    <row r="416" spans="1:10" s="263" customFormat="1" x14ac:dyDescent="0.3">
      <c r="A416" s="268"/>
      <c r="B416" s="269"/>
      <c r="J416" s="550"/>
    </row>
    <row r="417" spans="1:10" s="263" customFormat="1" x14ac:dyDescent="0.3">
      <c r="A417" s="268"/>
      <c r="B417" s="269"/>
      <c r="J417" s="550"/>
    </row>
    <row r="418" spans="1:10" s="263" customFormat="1" x14ac:dyDescent="0.3">
      <c r="A418" s="268"/>
      <c r="B418" s="269"/>
      <c r="J418" s="550"/>
    </row>
    <row r="419" spans="1:10" s="263" customFormat="1" x14ac:dyDescent="0.3">
      <c r="A419" s="268"/>
      <c r="B419" s="269"/>
      <c r="J419" s="550"/>
    </row>
    <row r="420" spans="1:10" s="263" customFormat="1" x14ac:dyDescent="0.3">
      <c r="A420" s="268"/>
      <c r="B420" s="269"/>
      <c r="J420" s="550"/>
    </row>
    <row r="421" spans="1:10" s="263" customFormat="1" x14ac:dyDescent="0.3">
      <c r="A421" s="268"/>
      <c r="B421" s="269"/>
      <c r="J421" s="550"/>
    </row>
    <row r="422" spans="1:10" s="263" customFormat="1" x14ac:dyDescent="0.3">
      <c r="A422" s="268"/>
      <c r="B422" s="269"/>
      <c r="J422" s="550"/>
    </row>
    <row r="423" spans="1:10" s="263" customFormat="1" x14ac:dyDescent="0.3">
      <c r="A423" s="268"/>
      <c r="B423" s="269"/>
      <c r="J423" s="550"/>
    </row>
    <row r="424" spans="1:10" s="263" customFormat="1" x14ac:dyDescent="0.3">
      <c r="A424" s="268"/>
      <c r="B424" s="269"/>
      <c r="J424" s="550"/>
    </row>
    <row r="425" spans="1:10" s="263" customFormat="1" x14ac:dyDescent="0.3">
      <c r="A425" s="268"/>
      <c r="B425" s="269"/>
      <c r="J425" s="550"/>
    </row>
    <row r="426" spans="1:10" s="263" customFormat="1" x14ac:dyDescent="0.3">
      <c r="A426" s="268"/>
      <c r="B426" s="269"/>
      <c r="J426" s="550"/>
    </row>
    <row r="427" spans="1:10" s="263" customFormat="1" x14ac:dyDescent="0.3">
      <c r="A427" s="268"/>
      <c r="B427" s="269"/>
      <c r="J427" s="550"/>
    </row>
    <row r="428" spans="1:10" s="263" customFormat="1" x14ac:dyDescent="0.3">
      <c r="A428" s="268"/>
      <c r="B428" s="269"/>
      <c r="J428" s="550"/>
    </row>
    <row r="429" spans="1:10" s="263" customFormat="1" x14ac:dyDescent="0.3">
      <c r="A429" s="268"/>
      <c r="B429" s="269"/>
      <c r="J429" s="550"/>
    </row>
    <row r="430" spans="1:10" s="263" customFormat="1" x14ac:dyDescent="0.3">
      <c r="A430" s="268"/>
      <c r="B430" s="269"/>
      <c r="J430" s="550"/>
    </row>
    <row r="431" spans="1:10" s="263" customFormat="1" x14ac:dyDescent="0.3">
      <c r="A431" s="268"/>
      <c r="B431" s="269"/>
      <c r="J431" s="550"/>
    </row>
    <row r="432" spans="1:10" s="263" customFormat="1" x14ac:dyDescent="0.3">
      <c r="A432" s="268"/>
      <c r="B432" s="269"/>
      <c r="J432" s="550"/>
    </row>
    <row r="433" spans="1:10" s="263" customFormat="1" x14ac:dyDescent="0.3">
      <c r="A433" s="268"/>
      <c r="B433" s="269"/>
      <c r="J433" s="550"/>
    </row>
    <row r="434" spans="1:10" s="263" customFormat="1" x14ac:dyDescent="0.3">
      <c r="A434" s="268"/>
      <c r="B434" s="269"/>
      <c r="J434" s="550"/>
    </row>
    <row r="435" spans="1:10" s="263" customFormat="1" x14ac:dyDescent="0.3">
      <c r="A435" s="268"/>
      <c r="B435" s="269"/>
      <c r="J435" s="550"/>
    </row>
    <row r="436" spans="1:10" s="263" customFormat="1" x14ac:dyDescent="0.3">
      <c r="A436" s="268"/>
      <c r="B436" s="269"/>
      <c r="J436" s="550"/>
    </row>
    <row r="437" spans="1:10" s="263" customFormat="1" x14ac:dyDescent="0.3">
      <c r="A437" s="268"/>
      <c r="B437" s="269"/>
      <c r="J437" s="550"/>
    </row>
    <row r="438" spans="1:10" s="263" customFormat="1" x14ac:dyDescent="0.3">
      <c r="A438" s="268"/>
      <c r="B438" s="269"/>
      <c r="J438" s="550"/>
    </row>
    <row r="439" spans="1:10" s="263" customFormat="1" x14ac:dyDescent="0.3">
      <c r="A439" s="268"/>
      <c r="B439" s="269"/>
      <c r="J439" s="550"/>
    </row>
    <row r="440" spans="1:10" s="263" customFormat="1" x14ac:dyDescent="0.3">
      <c r="A440" s="268"/>
      <c r="B440" s="269"/>
      <c r="J440" s="550"/>
    </row>
    <row r="441" spans="1:10" s="263" customFormat="1" x14ac:dyDescent="0.3">
      <c r="A441" s="268"/>
      <c r="B441" s="269"/>
      <c r="J441" s="550"/>
    </row>
    <row r="442" spans="1:10" s="263" customFormat="1" x14ac:dyDescent="0.3">
      <c r="A442" s="268"/>
      <c r="B442" s="269"/>
      <c r="J442" s="550"/>
    </row>
    <row r="443" spans="1:10" s="263" customFormat="1" x14ac:dyDescent="0.3">
      <c r="A443" s="268"/>
      <c r="B443" s="269"/>
      <c r="J443" s="550"/>
    </row>
    <row r="444" spans="1:10" s="263" customFormat="1" x14ac:dyDescent="0.3">
      <c r="A444" s="268"/>
      <c r="B444" s="269"/>
      <c r="J444" s="550"/>
    </row>
    <row r="445" spans="1:10" s="263" customFormat="1" x14ac:dyDescent="0.3">
      <c r="A445" s="268"/>
      <c r="B445" s="269"/>
      <c r="J445" s="550"/>
    </row>
    <row r="446" spans="1:10" s="263" customFormat="1" x14ac:dyDescent="0.3">
      <c r="A446" s="268"/>
      <c r="B446" s="269"/>
      <c r="J446" s="550"/>
    </row>
    <row r="447" spans="1:10" s="263" customFormat="1" x14ac:dyDescent="0.3">
      <c r="A447" s="268"/>
      <c r="B447" s="269"/>
      <c r="J447" s="550"/>
    </row>
    <row r="448" spans="1:10" s="263" customFormat="1" x14ac:dyDescent="0.3">
      <c r="A448" s="268"/>
      <c r="B448" s="269"/>
      <c r="J448" s="550"/>
    </row>
    <row r="449" spans="1:10" s="263" customFormat="1" x14ac:dyDescent="0.3">
      <c r="A449" s="268"/>
      <c r="B449" s="269"/>
      <c r="J449" s="550"/>
    </row>
    <row r="450" spans="1:10" s="263" customFormat="1" x14ac:dyDescent="0.3">
      <c r="A450" s="268"/>
      <c r="B450" s="269"/>
      <c r="J450" s="550"/>
    </row>
    <row r="451" spans="1:10" s="263" customFormat="1" x14ac:dyDescent="0.3">
      <c r="A451" s="268"/>
      <c r="B451" s="269"/>
      <c r="J451" s="550"/>
    </row>
    <row r="452" spans="1:10" s="263" customFormat="1" x14ac:dyDescent="0.3">
      <c r="A452" s="268"/>
      <c r="B452" s="269"/>
      <c r="J452" s="550"/>
    </row>
    <row r="453" spans="1:10" s="263" customFormat="1" x14ac:dyDescent="0.3">
      <c r="A453" s="268"/>
      <c r="B453" s="269"/>
      <c r="J453" s="550"/>
    </row>
    <row r="454" spans="1:10" s="263" customFormat="1" x14ac:dyDescent="0.3">
      <c r="A454" s="268"/>
      <c r="B454" s="269"/>
      <c r="J454" s="550"/>
    </row>
    <row r="455" spans="1:10" s="263" customFormat="1" x14ac:dyDescent="0.3">
      <c r="A455" s="268"/>
      <c r="B455" s="269"/>
      <c r="J455" s="550"/>
    </row>
    <row r="456" spans="1:10" s="263" customFormat="1" x14ac:dyDescent="0.3">
      <c r="A456" s="268"/>
      <c r="B456" s="269"/>
      <c r="J456" s="550"/>
    </row>
    <row r="457" spans="1:10" s="263" customFormat="1" x14ac:dyDescent="0.3">
      <c r="A457" s="268"/>
      <c r="B457" s="269"/>
      <c r="J457" s="550"/>
    </row>
    <row r="458" spans="1:10" s="263" customFormat="1" x14ac:dyDescent="0.3">
      <c r="A458" s="268"/>
      <c r="B458" s="269"/>
      <c r="J458" s="550"/>
    </row>
    <row r="459" spans="1:10" s="263" customFormat="1" x14ac:dyDescent="0.3">
      <c r="A459" s="268"/>
      <c r="B459" s="269"/>
      <c r="J459" s="550"/>
    </row>
    <row r="460" spans="1:10" s="263" customFormat="1" x14ac:dyDescent="0.3">
      <c r="A460" s="268"/>
      <c r="B460" s="269"/>
      <c r="J460" s="550"/>
    </row>
    <row r="461" spans="1:10" s="263" customFormat="1" x14ac:dyDescent="0.3">
      <c r="A461" s="268"/>
      <c r="B461" s="269"/>
      <c r="J461" s="550"/>
    </row>
    <row r="462" spans="1:10" s="263" customFormat="1" x14ac:dyDescent="0.3">
      <c r="A462" s="268"/>
      <c r="B462" s="269"/>
      <c r="J462" s="550"/>
    </row>
    <row r="463" spans="1:10" s="263" customFormat="1" x14ac:dyDescent="0.3">
      <c r="A463" s="268"/>
      <c r="B463" s="269"/>
      <c r="J463" s="550"/>
    </row>
    <row r="464" spans="1:10" s="263" customFormat="1" x14ac:dyDescent="0.3">
      <c r="A464" s="268"/>
      <c r="B464" s="269"/>
      <c r="J464" s="550"/>
    </row>
    <row r="465" spans="1:10" s="263" customFormat="1" x14ac:dyDescent="0.3">
      <c r="A465" s="268"/>
      <c r="B465" s="269"/>
      <c r="J465" s="550"/>
    </row>
    <row r="466" spans="1:10" s="263" customFormat="1" x14ac:dyDescent="0.3">
      <c r="A466" s="268"/>
      <c r="B466" s="269"/>
      <c r="J466" s="550"/>
    </row>
    <row r="467" spans="1:10" s="263" customFormat="1" x14ac:dyDescent="0.3">
      <c r="A467" s="268"/>
      <c r="B467" s="269"/>
      <c r="J467" s="550"/>
    </row>
    <row r="468" spans="1:10" s="263" customFormat="1" x14ac:dyDescent="0.3">
      <c r="A468" s="268"/>
      <c r="B468" s="269"/>
      <c r="J468" s="550"/>
    </row>
    <row r="469" spans="1:10" s="263" customFormat="1" x14ac:dyDescent="0.3">
      <c r="A469" s="268"/>
      <c r="B469" s="269"/>
      <c r="J469" s="550"/>
    </row>
    <row r="470" spans="1:10" s="263" customFormat="1" x14ac:dyDescent="0.3">
      <c r="A470" s="268"/>
      <c r="B470" s="269"/>
      <c r="J470" s="550"/>
    </row>
    <row r="471" spans="1:10" s="263" customFormat="1" x14ac:dyDescent="0.3">
      <c r="A471" s="268"/>
      <c r="B471" s="269"/>
      <c r="J471" s="550"/>
    </row>
    <row r="472" spans="1:10" s="263" customFormat="1" x14ac:dyDescent="0.3">
      <c r="A472" s="268"/>
      <c r="B472" s="269"/>
      <c r="J472" s="550"/>
    </row>
    <row r="473" spans="1:10" s="263" customFormat="1" x14ac:dyDescent="0.3">
      <c r="A473" s="268"/>
      <c r="B473" s="269"/>
      <c r="J473" s="550"/>
    </row>
    <row r="474" spans="1:10" s="263" customFormat="1" x14ac:dyDescent="0.3">
      <c r="A474" s="268"/>
      <c r="B474" s="269"/>
      <c r="J474" s="550"/>
    </row>
    <row r="475" spans="1:10" s="263" customFormat="1" x14ac:dyDescent="0.3">
      <c r="A475" s="268"/>
      <c r="B475" s="269"/>
      <c r="J475" s="550"/>
    </row>
    <row r="476" spans="1:10" s="263" customFormat="1" x14ac:dyDescent="0.3">
      <c r="A476" s="268"/>
      <c r="B476" s="269"/>
      <c r="J476" s="550"/>
    </row>
    <row r="477" spans="1:10" s="263" customFormat="1" x14ac:dyDescent="0.3">
      <c r="A477" s="268"/>
      <c r="B477" s="269"/>
      <c r="J477" s="550"/>
    </row>
    <row r="478" spans="1:10" s="263" customFormat="1" x14ac:dyDescent="0.3">
      <c r="A478" s="268"/>
      <c r="B478" s="269"/>
      <c r="J478" s="550"/>
    </row>
    <row r="479" spans="1:10" s="263" customFormat="1" x14ac:dyDescent="0.3">
      <c r="A479" s="268"/>
      <c r="B479" s="269"/>
      <c r="J479" s="550"/>
    </row>
    <row r="480" spans="1:10" s="263" customFormat="1" x14ac:dyDescent="0.3">
      <c r="A480" s="268"/>
      <c r="B480" s="269"/>
      <c r="J480" s="550"/>
    </row>
    <row r="481" spans="1:10" s="263" customFormat="1" x14ac:dyDescent="0.3">
      <c r="A481" s="268"/>
      <c r="B481" s="269"/>
      <c r="J481" s="550"/>
    </row>
    <row r="482" spans="1:10" s="263" customFormat="1" x14ac:dyDescent="0.3">
      <c r="A482" s="268"/>
      <c r="B482" s="269"/>
      <c r="J482" s="550"/>
    </row>
    <row r="483" spans="1:10" s="263" customFormat="1" x14ac:dyDescent="0.3">
      <c r="A483" s="268"/>
      <c r="B483" s="269"/>
      <c r="J483" s="550"/>
    </row>
    <row r="484" spans="1:10" s="263" customFormat="1" x14ac:dyDescent="0.3">
      <c r="A484" s="268"/>
      <c r="B484" s="269"/>
      <c r="J484" s="550"/>
    </row>
    <row r="485" spans="1:10" s="263" customFormat="1" x14ac:dyDescent="0.3">
      <c r="A485" s="268"/>
      <c r="B485" s="269"/>
      <c r="J485" s="550"/>
    </row>
    <row r="486" spans="1:10" s="263" customFormat="1" x14ac:dyDescent="0.3">
      <c r="A486" s="268"/>
      <c r="B486" s="269"/>
      <c r="J486" s="550"/>
    </row>
    <row r="487" spans="1:10" s="263" customFormat="1" x14ac:dyDescent="0.3">
      <c r="A487" s="268"/>
      <c r="B487" s="269"/>
      <c r="J487" s="550"/>
    </row>
    <row r="488" spans="1:10" s="263" customFormat="1" x14ac:dyDescent="0.3">
      <c r="A488" s="268"/>
      <c r="B488" s="269"/>
      <c r="J488" s="550"/>
    </row>
    <row r="489" spans="1:10" s="263" customFormat="1" x14ac:dyDescent="0.3">
      <c r="A489" s="268"/>
      <c r="B489" s="269"/>
      <c r="J489" s="550"/>
    </row>
    <row r="490" spans="1:10" s="263" customFormat="1" x14ac:dyDescent="0.3">
      <c r="A490" s="268"/>
      <c r="B490" s="269"/>
      <c r="J490" s="550"/>
    </row>
    <row r="491" spans="1:10" s="263" customFormat="1" x14ac:dyDescent="0.3">
      <c r="A491" s="268"/>
      <c r="B491" s="269"/>
      <c r="J491" s="550"/>
    </row>
    <row r="492" spans="1:10" s="263" customFormat="1" x14ac:dyDescent="0.3">
      <c r="A492" s="268"/>
      <c r="B492" s="269"/>
      <c r="J492" s="550"/>
    </row>
    <row r="493" spans="1:10" s="263" customFormat="1" x14ac:dyDescent="0.3">
      <c r="A493" s="268"/>
      <c r="B493" s="269"/>
      <c r="J493" s="550"/>
    </row>
    <row r="494" spans="1:10" s="263" customFormat="1" x14ac:dyDescent="0.3">
      <c r="A494" s="268"/>
      <c r="B494" s="269"/>
      <c r="J494" s="550"/>
    </row>
    <row r="495" spans="1:10" s="263" customFormat="1" x14ac:dyDescent="0.3">
      <c r="A495" s="268"/>
      <c r="B495" s="269"/>
      <c r="J495" s="550"/>
    </row>
    <row r="496" spans="1:10" s="263" customFormat="1" x14ac:dyDescent="0.3">
      <c r="A496" s="268"/>
      <c r="B496" s="269"/>
      <c r="J496" s="550"/>
    </row>
    <row r="497" spans="1:10" s="263" customFormat="1" x14ac:dyDescent="0.3">
      <c r="A497" s="268"/>
      <c r="B497" s="269"/>
      <c r="J497" s="550"/>
    </row>
    <row r="498" spans="1:10" s="263" customFormat="1" x14ac:dyDescent="0.3">
      <c r="A498" s="268"/>
      <c r="B498" s="269"/>
      <c r="J498" s="550"/>
    </row>
    <row r="499" spans="1:10" s="263" customFormat="1" x14ac:dyDescent="0.3">
      <c r="A499" s="268"/>
      <c r="B499" s="269"/>
      <c r="J499" s="550"/>
    </row>
    <row r="500" spans="1:10" s="263" customFormat="1" x14ac:dyDescent="0.3">
      <c r="A500" s="268"/>
      <c r="B500" s="269"/>
      <c r="J500" s="550"/>
    </row>
    <row r="501" spans="1:10" s="263" customFormat="1" x14ac:dyDescent="0.3">
      <c r="A501" s="268"/>
      <c r="B501" s="269"/>
      <c r="J501" s="550"/>
    </row>
    <row r="502" spans="1:10" s="263" customFormat="1" x14ac:dyDescent="0.3">
      <c r="A502" s="268"/>
      <c r="B502" s="269"/>
      <c r="J502" s="550"/>
    </row>
    <row r="503" spans="1:10" s="263" customFormat="1" x14ac:dyDescent="0.3">
      <c r="A503" s="268"/>
      <c r="B503" s="269"/>
      <c r="J503" s="550"/>
    </row>
    <row r="504" spans="1:10" s="263" customFormat="1" x14ac:dyDescent="0.3">
      <c r="A504" s="268"/>
      <c r="B504" s="269"/>
      <c r="J504" s="550"/>
    </row>
    <row r="505" spans="1:10" s="263" customFormat="1" x14ac:dyDescent="0.3">
      <c r="A505" s="268"/>
      <c r="B505" s="269"/>
      <c r="J505" s="550"/>
    </row>
    <row r="506" spans="1:10" s="263" customFormat="1" x14ac:dyDescent="0.3">
      <c r="A506" s="268"/>
      <c r="B506" s="269"/>
      <c r="J506" s="550"/>
    </row>
    <row r="507" spans="1:10" s="263" customFormat="1" x14ac:dyDescent="0.3">
      <c r="A507" s="268"/>
      <c r="B507" s="269"/>
      <c r="J507" s="550"/>
    </row>
    <row r="508" spans="1:10" s="263" customFormat="1" x14ac:dyDescent="0.3">
      <c r="A508" s="268"/>
      <c r="B508" s="269"/>
      <c r="J508" s="550"/>
    </row>
    <row r="509" spans="1:10" s="263" customFormat="1" x14ac:dyDescent="0.3">
      <c r="A509" s="268"/>
      <c r="B509" s="269"/>
      <c r="J509" s="550"/>
    </row>
    <row r="510" spans="1:10" s="263" customFormat="1" x14ac:dyDescent="0.3">
      <c r="A510" s="268"/>
      <c r="B510" s="269"/>
      <c r="J510" s="550"/>
    </row>
    <row r="511" spans="1:10" s="263" customFormat="1" x14ac:dyDescent="0.3">
      <c r="A511" s="268"/>
      <c r="B511" s="269"/>
      <c r="J511" s="550"/>
    </row>
    <row r="512" spans="1:10" s="263" customFormat="1" x14ac:dyDescent="0.3">
      <c r="A512" s="268"/>
      <c r="B512" s="269"/>
      <c r="J512" s="550"/>
    </row>
    <row r="513" spans="1:10" s="263" customFormat="1" x14ac:dyDescent="0.3">
      <c r="A513" s="268"/>
      <c r="B513" s="269"/>
      <c r="J513" s="550"/>
    </row>
    <row r="514" spans="1:10" s="263" customFormat="1" x14ac:dyDescent="0.3">
      <c r="A514" s="268"/>
      <c r="B514" s="269"/>
      <c r="J514" s="550"/>
    </row>
    <row r="515" spans="1:10" s="263" customFormat="1" x14ac:dyDescent="0.3">
      <c r="A515" s="268"/>
      <c r="B515" s="269"/>
      <c r="J515" s="550"/>
    </row>
    <row r="516" spans="1:10" s="263" customFormat="1" x14ac:dyDescent="0.3">
      <c r="A516" s="268"/>
      <c r="B516" s="269"/>
      <c r="J516" s="550"/>
    </row>
    <row r="517" spans="1:10" s="263" customFormat="1" x14ac:dyDescent="0.3">
      <c r="A517" s="268"/>
      <c r="B517" s="269"/>
      <c r="J517" s="550"/>
    </row>
    <row r="518" spans="1:10" s="263" customFormat="1" x14ac:dyDescent="0.3">
      <c r="A518" s="268"/>
      <c r="B518" s="269"/>
      <c r="J518" s="550"/>
    </row>
    <row r="519" spans="1:10" s="263" customFormat="1" x14ac:dyDescent="0.3">
      <c r="A519" s="268"/>
      <c r="B519" s="269"/>
      <c r="J519" s="550"/>
    </row>
    <row r="520" spans="1:10" s="263" customFormat="1" x14ac:dyDescent="0.3">
      <c r="A520" s="268"/>
      <c r="B520" s="269"/>
      <c r="J520" s="550"/>
    </row>
    <row r="521" spans="1:10" s="263" customFormat="1" x14ac:dyDescent="0.3">
      <c r="A521" s="268"/>
      <c r="B521" s="269"/>
      <c r="J521" s="550"/>
    </row>
    <row r="522" spans="1:10" s="263" customFormat="1" x14ac:dyDescent="0.3">
      <c r="A522" s="268"/>
      <c r="B522" s="269"/>
      <c r="J522" s="550"/>
    </row>
    <row r="523" spans="1:10" s="263" customFormat="1" x14ac:dyDescent="0.3">
      <c r="A523" s="268"/>
      <c r="B523" s="269"/>
      <c r="J523" s="550"/>
    </row>
    <row r="524" spans="1:10" s="263" customFormat="1" x14ac:dyDescent="0.3">
      <c r="A524" s="268"/>
      <c r="B524" s="269"/>
      <c r="J524" s="550"/>
    </row>
    <row r="525" spans="1:10" s="263" customFormat="1" x14ac:dyDescent="0.3">
      <c r="A525" s="268"/>
      <c r="B525" s="269"/>
      <c r="J525" s="550"/>
    </row>
    <row r="526" spans="1:10" s="263" customFormat="1" x14ac:dyDescent="0.3">
      <c r="A526" s="268"/>
      <c r="B526" s="269"/>
      <c r="J526" s="550"/>
    </row>
    <row r="527" spans="1:10" s="263" customFormat="1" x14ac:dyDescent="0.3">
      <c r="A527" s="268"/>
      <c r="B527" s="269"/>
      <c r="J527" s="550"/>
    </row>
    <row r="528" spans="1:10" s="263" customFormat="1" x14ac:dyDescent="0.3">
      <c r="A528" s="268"/>
      <c r="B528" s="269"/>
      <c r="J528" s="550"/>
    </row>
    <row r="529" spans="1:10" s="263" customFormat="1" x14ac:dyDescent="0.3">
      <c r="A529" s="268"/>
      <c r="B529" s="269"/>
      <c r="J529" s="550"/>
    </row>
    <row r="530" spans="1:10" s="263" customFormat="1" x14ac:dyDescent="0.3">
      <c r="A530" s="268"/>
      <c r="B530" s="269"/>
      <c r="J530" s="550"/>
    </row>
    <row r="531" spans="1:10" s="263" customFormat="1" x14ac:dyDescent="0.3">
      <c r="A531" s="268"/>
      <c r="B531" s="269"/>
      <c r="J531" s="550"/>
    </row>
    <row r="532" spans="1:10" s="263" customFormat="1" x14ac:dyDescent="0.3">
      <c r="A532" s="268"/>
      <c r="B532" s="269"/>
      <c r="J532" s="550"/>
    </row>
    <row r="533" spans="1:10" s="263" customFormat="1" x14ac:dyDescent="0.3">
      <c r="A533" s="268"/>
      <c r="B533" s="269"/>
      <c r="J533" s="550"/>
    </row>
    <row r="534" spans="1:10" s="263" customFormat="1" x14ac:dyDescent="0.3">
      <c r="A534" s="268"/>
      <c r="B534" s="269"/>
      <c r="J534" s="550"/>
    </row>
    <row r="535" spans="1:10" s="263" customFormat="1" x14ac:dyDescent="0.3">
      <c r="A535" s="268"/>
      <c r="B535" s="269"/>
      <c r="J535" s="550"/>
    </row>
    <row r="536" spans="1:10" s="263" customFormat="1" x14ac:dyDescent="0.3">
      <c r="A536" s="268"/>
      <c r="B536" s="269"/>
      <c r="J536" s="550"/>
    </row>
    <row r="537" spans="1:10" s="263" customFormat="1" x14ac:dyDescent="0.3">
      <c r="A537" s="268"/>
      <c r="B537" s="269"/>
      <c r="J537" s="550"/>
    </row>
    <row r="538" spans="1:10" s="263" customFormat="1" x14ac:dyDescent="0.3">
      <c r="A538" s="268"/>
      <c r="B538" s="269"/>
      <c r="J538" s="550"/>
    </row>
    <row r="539" spans="1:10" s="263" customFormat="1" x14ac:dyDescent="0.3">
      <c r="A539" s="268"/>
      <c r="B539" s="269"/>
      <c r="J539" s="550"/>
    </row>
    <row r="540" spans="1:10" s="263" customFormat="1" x14ac:dyDescent="0.3">
      <c r="A540" s="268"/>
      <c r="B540" s="269"/>
      <c r="J540" s="550"/>
    </row>
    <row r="541" spans="1:10" s="263" customFormat="1" x14ac:dyDescent="0.3">
      <c r="A541" s="268"/>
      <c r="B541" s="269"/>
      <c r="J541" s="550"/>
    </row>
    <row r="542" spans="1:10" s="263" customFormat="1" x14ac:dyDescent="0.3">
      <c r="A542" s="268"/>
      <c r="B542" s="269"/>
      <c r="J542" s="550"/>
    </row>
    <row r="543" spans="1:10" s="263" customFormat="1" x14ac:dyDescent="0.3">
      <c r="A543" s="268"/>
      <c r="B543" s="269"/>
      <c r="J543" s="550"/>
    </row>
    <row r="544" spans="1:10" s="263" customFormat="1" x14ac:dyDescent="0.3">
      <c r="A544" s="268"/>
      <c r="B544" s="269"/>
      <c r="J544" s="550"/>
    </row>
    <row r="545" spans="1:10" s="263" customFormat="1" x14ac:dyDescent="0.3">
      <c r="A545" s="268"/>
      <c r="B545" s="269"/>
      <c r="J545" s="550"/>
    </row>
    <row r="546" spans="1:10" s="263" customFormat="1" x14ac:dyDescent="0.3">
      <c r="A546" s="268"/>
      <c r="B546" s="269"/>
      <c r="J546" s="550"/>
    </row>
    <row r="547" spans="1:10" s="263" customFormat="1" x14ac:dyDescent="0.3">
      <c r="A547" s="268"/>
      <c r="B547" s="269"/>
      <c r="J547" s="550"/>
    </row>
    <row r="548" spans="1:10" s="263" customFormat="1" x14ac:dyDescent="0.3">
      <c r="A548" s="268"/>
      <c r="B548" s="269"/>
      <c r="J548" s="550"/>
    </row>
    <row r="549" spans="1:10" s="263" customFormat="1" x14ac:dyDescent="0.3">
      <c r="A549" s="268"/>
      <c r="B549" s="269"/>
      <c r="J549" s="550"/>
    </row>
    <row r="550" spans="1:10" s="263" customFormat="1" x14ac:dyDescent="0.3">
      <c r="A550" s="268"/>
      <c r="B550" s="269"/>
      <c r="J550" s="550"/>
    </row>
    <row r="551" spans="1:10" s="263" customFormat="1" x14ac:dyDescent="0.3">
      <c r="A551" s="268"/>
      <c r="B551" s="269"/>
      <c r="J551" s="550"/>
    </row>
    <row r="552" spans="1:10" s="263" customFormat="1" x14ac:dyDescent="0.3">
      <c r="A552" s="268"/>
      <c r="B552" s="269"/>
      <c r="J552" s="550"/>
    </row>
    <row r="553" spans="1:10" s="263" customFormat="1" x14ac:dyDescent="0.3">
      <c r="A553" s="268"/>
      <c r="B553" s="269"/>
      <c r="J553" s="550"/>
    </row>
    <row r="554" spans="1:10" s="263" customFormat="1" x14ac:dyDescent="0.3">
      <c r="A554" s="268"/>
      <c r="B554" s="269"/>
      <c r="J554" s="550"/>
    </row>
    <row r="555" spans="1:10" s="263" customFormat="1" x14ac:dyDescent="0.3">
      <c r="A555" s="268"/>
      <c r="B555" s="269"/>
      <c r="J555" s="550"/>
    </row>
    <row r="556" spans="1:10" s="263" customFormat="1" x14ac:dyDescent="0.3">
      <c r="A556" s="268"/>
      <c r="B556" s="269"/>
      <c r="J556" s="550"/>
    </row>
    <row r="557" spans="1:10" s="263" customFormat="1" x14ac:dyDescent="0.3">
      <c r="A557" s="268"/>
      <c r="B557" s="269"/>
      <c r="J557" s="550"/>
    </row>
    <row r="558" spans="1:10" s="263" customFormat="1" x14ac:dyDescent="0.3">
      <c r="A558" s="268"/>
      <c r="B558" s="269"/>
      <c r="J558" s="550"/>
    </row>
    <row r="559" spans="1:10" s="263" customFormat="1" x14ac:dyDescent="0.3">
      <c r="A559" s="268"/>
      <c r="B559" s="269"/>
      <c r="J559" s="550"/>
    </row>
    <row r="560" spans="1:10" s="263" customFormat="1" x14ac:dyDescent="0.3">
      <c r="A560" s="268"/>
      <c r="B560" s="269"/>
      <c r="J560" s="550"/>
    </row>
    <row r="561" spans="1:59" s="263" customFormat="1" x14ac:dyDescent="0.3">
      <c r="A561" s="268"/>
      <c r="B561" s="269"/>
      <c r="J561" s="550"/>
    </row>
    <row r="562" spans="1:59" s="263" customFormat="1" x14ac:dyDescent="0.3">
      <c r="A562" s="268"/>
      <c r="B562" s="269"/>
      <c r="J562" s="550"/>
    </row>
    <row r="563" spans="1:59" s="263" customFormat="1" x14ac:dyDescent="0.3">
      <c r="A563" s="268"/>
      <c r="B563" s="269"/>
      <c r="J563" s="550"/>
    </row>
    <row r="564" spans="1:59" s="263" customFormat="1" x14ac:dyDescent="0.3">
      <c r="A564" s="268"/>
      <c r="B564" s="269"/>
      <c r="J564" s="550"/>
    </row>
    <row r="565" spans="1:59" s="263" customFormat="1" x14ac:dyDescent="0.3">
      <c r="A565" s="268"/>
      <c r="B565" s="269"/>
      <c r="J565" s="550"/>
    </row>
    <row r="566" spans="1:59" s="212" customFormat="1" x14ac:dyDescent="0.3">
      <c r="A566" s="270"/>
      <c r="B566" s="271"/>
      <c r="J566" s="550"/>
      <c r="K566" s="263"/>
      <c r="L566" s="263"/>
      <c r="M566" s="263"/>
      <c r="N566" s="263"/>
      <c r="O566" s="263"/>
      <c r="P566" s="263"/>
      <c r="Q566" s="263"/>
      <c r="R566" s="263"/>
      <c r="S566" s="263"/>
      <c r="T566" s="263"/>
      <c r="U566" s="263"/>
      <c r="V566" s="263"/>
      <c r="W566" s="263"/>
      <c r="X566" s="263"/>
      <c r="Y566" s="263"/>
      <c r="Z566" s="263"/>
      <c r="AA566" s="263"/>
      <c r="AB566" s="263"/>
      <c r="AC566" s="263"/>
      <c r="AD566" s="263"/>
      <c r="AE566" s="263"/>
      <c r="AF566" s="263"/>
      <c r="AG566" s="263"/>
      <c r="AH566" s="263"/>
      <c r="AI566" s="263"/>
      <c r="AJ566" s="263"/>
      <c r="AK566" s="263"/>
      <c r="AL566" s="263"/>
      <c r="AM566" s="263"/>
      <c r="AN566" s="263"/>
      <c r="AO566" s="263"/>
      <c r="AP566" s="263"/>
      <c r="AQ566" s="263"/>
      <c r="AR566" s="263"/>
      <c r="AS566" s="263"/>
      <c r="AT566" s="263"/>
      <c r="AU566" s="263"/>
      <c r="AV566" s="263"/>
      <c r="AW566" s="263"/>
      <c r="AX566" s="263"/>
      <c r="AY566" s="263"/>
      <c r="AZ566" s="263"/>
      <c r="BA566" s="263"/>
      <c r="BB566" s="263"/>
      <c r="BC566" s="263"/>
      <c r="BD566" s="263"/>
      <c r="BE566" s="263"/>
      <c r="BF566" s="263"/>
      <c r="BG566" s="263"/>
    </row>
    <row r="567" spans="1:59" s="212" customFormat="1" x14ac:dyDescent="0.3">
      <c r="A567" s="270"/>
      <c r="B567" s="271"/>
      <c r="J567" s="550"/>
      <c r="K567" s="263"/>
      <c r="L567" s="263"/>
      <c r="M567" s="263"/>
      <c r="N567" s="263"/>
      <c r="O567" s="263"/>
      <c r="P567" s="263"/>
      <c r="Q567" s="263"/>
      <c r="R567" s="263"/>
      <c r="S567" s="263"/>
      <c r="T567" s="263"/>
      <c r="U567" s="263"/>
      <c r="V567" s="263"/>
      <c r="W567" s="263"/>
      <c r="X567" s="263"/>
      <c r="Y567" s="263"/>
      <c r="Z567" s="263"/>
      <c r="AA567" s="263"/>
      <c r="AB567" s="263"/>
      <c r="AC567" s="263"/>
      <c r="AD567" s="263"/>
      <c r="AE567" s="263"/>
      <c r="AF567" s="263"/>
      <c r="AG567" s="263"/>
      <c r="AH567" s="263"/>
      <c r="AI567" s="263"/>
      <c r="AJ567" s="263"/>
      <c r="AK567" s="263"/>
      <c r="AL567" s="263"/>
      <c r="AM567" s="263"/>
      <c r="AN567" s="263"/>
      <c r="AO567" s="263"/>
      <c r="AP567" s="263"/>
      <c r="AQ567" s="263"/>
      <c r="AR567" s="263"/>
      <c r="AS567" s="263"/>
      <c r="AT567" s="263"/>
      <c r="AU567" s="263"/>
      <c r="AV567" s="263"/>
      <c r="AW567" s="263"/>
      <c r="AX567" s="263"/>
      <c r="AY567" s="263"/>
      <c r="AZ567" s="263"/>
      <c r="BA567" s="263"/>
      <c r="BB567" s="263"/>
      <c r="BC567" s="263"/>
      <c r="BD567" s="263"/>
      <c r="BE567" s="263"/>
      <c r="BF567" s="263"/>
      <c r="BG567" s="263"/>
    </row>
    <row r="568" spans="1:59" s="212" customFormat="1" x14ac:dyDescent="0.3">
      <c r="A568" s="270"/>
      <c r="B568" s="271"/>
      <c r="J568" s="550"/>
      <c r="K568" s="263"/>
      <c r="L568" s="263"/>
      <c r="M568" s="263"/>
      <c r="N568" s="263"/>
      <c r="O568" s="263"/>
      <c r="P568" s="263"/>
      <c r="Q568" s="263"/>
      <c r="R568" s="263"/>
      <c r="S568" s="263"/>
      <c r="T568" s="263"/>
      <c r="U568" s="263"/>
      <c r="V568" s="263"/>
      <c r="W568" s="263"/>
      <c r="X568" s="263"/>
      <c r="Y568" s="263"/>
      <c r="Z568" s="263"/>
      <c r="AA568" s="263"/>
      <c r="AB568" s="263"/>
      <c r="AC568" s="263"/>
      <c r="AD568" s="263"/>
      <c r="AE568" s="263"/>
      <c r="AF568" s="263"/>
      <c r="AG568" s="263"/>
      <c r="AH568" s="263"/>
      <c r="AI568" s="263"/>
      <c r="AJ568" s="263"/>
      <c r="AK568" s="263"/>
      <c r="AL568" s="263"/>
      <c r="AM568" s="263"/>
      <c r="AN568" s="263"/>
      <c r="AO568" s="263"/>
      <c r="AP568" s="263"/>
      <c r="AQ568" s="263"/>
      <c r="AR568" s="263"/>
      <c r="AS568" s="263"/>
      <c r="AT568" s="263"/>
      <c r="AU568" s="263"/>
      <c r="AV568" s="263"/>
      <c r="AW568" s="263"/>
      <c r="AX568" s="263"/>
      <c r="AY568" s="263"/>
      <c r="AZ568" s="263"/>
      <c r="BA568" s="263"/>
      <c r="BB568" s="263"/>
      <c r="BC568" s="263"/>
      <c r="BD568" s="263"/>
      <c r="BE568" s="263"/>
      <c r="BF568" s="263"/>
      <c r="BG568" s="263"/>
    </row>
    <row r="569" spans="1:59" s="212" customFormat="1" x14ac:dyDescent="0.3">
      <c r="A569" s="270"/>
      <c r="B569" s="271"/>
      <c r="J569" s="550"/>
      <c r="K569" s="263"/>
      <c r="L569" s="263"/>
      <c r="M569" s="263"/>
      <c r="N569" s="263"/>
      <c r="O569" s="263"/>
      <c r="P569" s="263"/>
      <c r="Q569" s="263"/>
      <c r="R569" s="263"/>
      <c r="S569" s="263"/>
      <c r="T569" s="263"/>
      <c r="U569" s="263"/>
      <c r="V569" s="263"/>
      <c r="W569" s="263"/>
      <c r="X569" s="263"/>
      <c r="Y569" s="263"/>
      <c r="Z569" s="263"/>
      <c r="AA569" s="263"/>
      <c r="AB569" s="263"/>
      <c r="AC569" s="263"/>
      <c r="AD569" s="263"/>
      <c r="AE569" s="263"/>
      <c r="AF569" s="263"/>
      <c r="AG569" s="263"/>
      <c r="AH569" s="263"/>
      <c r="AI569" s="263"/>
      <c r="AJ569" s="263"/>
      <c r="AK569" s="263"/>
      <c r="AL569" s="263"/>
      <c r="AM569" s="263"/>
      <c r="AN569" s="263"/>
      <c r="AO569" s="263"/>
      <c r="AP569" s="263"/>
      <c r="AQ569" s="263"/>
      <c r="AR569" s="263"/>
      <c r="AS569" s="263"/>
      <c r="AT569" s="263"/>
      <c r="AU569" s="263"/>
      <c r="AV569" s="263"/>
      <c r="AW569" s="263"/>
      <c r="AX569" s="263"/>
      <c r="AY569" s="263"/>
      <c r="AZ569" s="263"/>
      <c r="BA569" s="263"/>
      <c r="BB569" s="263"/>
      <c r="BC569" s="263"/>
      <c r="BD569" s="263"/>
      <c r="BE569" s="263"/>
      <c r="BF569" s="263"/>
      <c r="BG569" s="263"/>
    </row>
    <row r="570" spans="1:59" s="212" customFormat="1" x14ac:dyDescent="0.3">
      <c r="A570" s="270"/>
      <c r="B570" s="271"/>
      <c r="J570" s="550"/>
      <c r="K570" s="263"/>
      <c r="L570" s="263"/>
      <c r="M570" s="263"/>
      <c r="N570" s="263"/>
      <c r="O570" s="263"/>
      <c r="P570" s="263"/>
      <c r="Q570" s="263"/>
      <c r="R570" s="263"/>
      <c r="S570" s="263"/>
      <c r="T570" s="263"/>
      <c r="U570" s="263"/>
      <c r="V570" s="263"/>
      <c r="W570" s="263"/>
      <c r="X570" s="263"/>
      <c r="Y570" s="263"/>
      <c r="Z570" s="263"/>
      <c r="AA570" s="263"/>
      <c r="AB570" s="263"/>
      <c r="AC570" s="263"/>
      <c r="AD570" s="263"/>
      <c r="AE570" s="263"/>
      <c r="AF570" s="263"/>
      <c r="AG570" s="263"/>
      <c r="AH570" s="263"/>
      <c r="AI570" s="263"/>
      <c r="AJ570" s="263"/>
      <c r="AK570" s="263"/>
      <c r="AL570" s="263"/>
      <c r="AM570" s="263"/>
      <c r="AN570" s="263"/>
      <c r="AO570" s="263"/>
      <c r="AP570" s="263"/>
      <c r="AQ570" s="263"/>
      <c r="AR570" s="263"/>
      <c r="AS570" s="263"/>
      <c r="AT570" s="263"/>
      <c r="AU570" s="263"/>
      <c r="AV570" s="263"/>
      <c r="AW570" s="263"/>
      <c r="AX570" s="263"/>
      <c r="AY570" s="263"/>
      <c r="AZ570" s="263"/>
      <c r="BA570" s="263"/>
      <c r="BB570" s="263"/>
      <c r="BC570" s="263"/>
      <c r="BD570" s="263"/>
      <c r="BE570" s="263"/>
      <c r="BF570" s="263"/>
      <c r="BG570" s="263"/>
    </row>
    <row r="571" spans="1:59" s="212" customFormat="1" x14ac:dyDescent="0.3">
      <c r="A571" s="270"/>
      <c r="B571" s="271"/>
      <c r="J571" s="550"/>
      <c r="K571" s="263"/>
      <c r="L571" s="263"/>
      <c r="M571" s="263"/>
      <c r="N571" s="263"/>
      <c r="O571" s="263"/>
      <c r="P571" s="263"/>
      <c r="Q571" s="263"/>
      <c r="R571" s="263"/>
      <c r="S571" s="263"/>
      <c r="T571" s="263"/>
      <c r="U571" s="263"/>
      <c r="V571" s="263"/>
      <c r="W571" s="263"/>
      <c r="X571" s="263"/>
      <c r="Y571" s="263"/>
      <c r="Z571" s="263"/>
      <c r="AA571" s="263"/>
      <c r="AB571" s="263"/>
      <c r="AC571" s="263"/>
      <c r="AD571" s="263"/>
      <c r="AE571" s="263"/>
      <c r="AF571" s="263"/>
      <c r="AG571" s="263"/>
      <c r="AH571" s="263"/>
      <c r="AI571" s="263"/>
      <c r="AJ571" s="263"/>
      <c r="AK571" s="263"/>
      <c r="AL571" s="263"/>
      <c r="AM571" s="263"/>
      <c r="AN571" s="263"/>
      <c r="AO571" s="263"/>
      <c r="AP571" s="263"/>
      <c r="AQ571" s="263"/>
      <c r="AR571" s="263"/>
      <c r="AS571" s="263"/>
      <c r="AT571" s="263"/>
      <c r="AU571" s="263"/>
      <c r="AV571" s="263"/>
      <c r="AW571" s="263"/>
      <c r="AX571" s="263"/>
      <c r="AY571" s="263"/>
      <c r="AZ571" s="263"/>
      <c r="BA571" s="263"/>
      <c r="BB571" s="263"/>
      <c r="BC571" s="263"/>
      <c r="BD571" s="263"/>
      <c r="BE571" s="263"/>
      <c r="BF571" s="263"/>
      <c r="BG571" s="263"/>
    </row>
    <row r="572" spans="1:59" s="212" customFormat="1" x14ac:dyDescent="0.3">
      <c r="A572" s="270"/>
      <c r="B572" s="271"/>
      <c r="J572" s="550"/>
      <c r="K572" s="263"/>
      <c r="L572" s="263"/>
      <c r="M572" s="263"/>
      <c r="N572" s="263"/>
      <c r="O572" s="263"/>
      <c r="P572" s="263"/>
      <c r="Q572" s="263"/>
      <c r="R572" s="263"/>
      <c r="S572" s="263"/>
      <c r="T572" s="263"/>
      <c r="U572" s="263"/>
      <c r="V572" s="263"/>
      <c r="W572" s="263"/>
      <c r="X572" s="263"/>
      <c r="Y572" s="263"/>
      <c r="Z572" s="263"/>
      <c r="AA572" s="263"/>
      <c r="AB572" s="263"/>
      <c r="AC572" s="263"/>
      <c r="AD572" s="263"/>
      <c r="AE572" s="263"/>
      <c r="AF572" s="263"/>
      <c r="AG572" s="263"/>
      <c r="AH572" s="263"/>
      <c r="AI572" s="263"/>
      <c r="AJ572" s="263"/>
      <c r="AK572" s="263"/>
      <c r="AL572" s="263"/>
      <c r="AM572" s="263"/>
      <c r="AN572" s="263"/>
      <c r="AO572" s="263"/>
      <c r="AP572" s="263"/>
      <c r="AQ572" s="263"/>
      <c r="AR572" s="263"/>
      <c r="AS572" s="263"/>
      <c r="AT572" s="263"/>
      <c r="AU572" s="263"/>
      <c r="AV572" s="263"/>
      <c r="AW572" s="263"/>
      <c r="AX572" s="263"/>
      <c r="AY572" s="263"/>
      <c r="AZ572" s="263"/>
      <c r="BA572" s="263"/>
      <c r="BB572" s="263"/>
      <c r="BC572" s="263"/>
      <c r="BD572" s="263"/>
      <c r="BE572" s="263"/>
      <c r="BF572" s="263"/>
      <c r="BG572" s="263"/>
    </row>
    <row r="573" spans="1:59" s="212" customFormat="1" x14ac:dyDescent="0.3">
      <c r="A573" s="270"/>
      <c r="B573" s="271"/>
      <c r="J573" s="550"/>
      <c r="K573" s="263"/>
      <c r="L573" s="263"/>
      <c r="M573" s="263"/>
      <c r="N573" s="263"/>
      <c r="O573" s="263"/>
      <c r="P573" s="263"/>
      <c r="Q573" s="263"/>
      <c r="R573" s="263"/>
      <c r="S573" s="263"/>
      <c r="T573" s="263"/>
      <c r="U573" s="263"/>
      <c r="V573" s="263"/>
      <c r="W573" s="263"/>
      <c r="X573" s="263"/>
      <c r="Y573" s="263"/>
      <c r="Z573" s="263"/>
      <c r="AA573" s="263"/>
      <c r="AB573" s="263"/>
      <c r="AC573" s="263"/>
      <c r="AD573" s="263"/>
      <c r="AE573" s="263"/>
      <c r="AF573" s="263"/>
      <c r="AG573" s="263"/>
      <c r="AH573" s="263"/>
      <c r="AI573" s="263"/>
      <c r="AJ573" s="263"/>
      <c r="AK573" s="263"/>
      <c r="AL573" s="263"/>
      <c r="AM573" s="263"/>
      <c r="AN573" s="263"/>
      <c r="AO573" s="263"/>
      <c r="AP573" s="263"/>
      <c r="AQ573" s="263"/>
      <c r="AR573" s="263"/>
      <c r="AS573" s="263"/>
      <c r="AT573" s="263"/>
      <c r="AU573" s="263"/>
      <c r="AV573" s="263"/>
      <c r="AW573" s="263"/>
      <c r="AX573" s="263"/>
      <c r="AY573" s="263"/>
      <c r="AZ573" s="263"/>
      <c r="BA573" s="263"/>
      <c r="BB573" s="263"/>
      <c r="BC573" s="263"/>
      <c r="BD573" s="263"/>
      <c r="BE573" s="263"/>
      <c r="BF573" s="263"/>
      <c r="BG573" s="263"/>
    </row>
    <row r="574" spans="1:59" s="212" customFormat="1" x14ac:dyDescent="0.3">
      <c r="A574" s="270"/>
      <c r="B574" s="271"/>
      <c r="J574" s="550"/>
      <c r="K574" s="263"/>
      <c r="L574" s="263"/>
      <c r="M574" s="263"/>
      <c r="N574" s="263"/>
      <c r="O574" s="263"/>
      <c r="P574" s="263"/>
      <c r="Q574" s="263"/>
      <c r="R574" s="263"/>
      <c r="S574" s="263"/>
      <c r="T574" s="263"/>
      <c r="U574" s="263"/>
      <c r="V574" s="263"/>
      <c r="W574" s="263"/>
      <c r="X574" s="263"/>
      <c r="Y574" s="263"/>
      <c r="Z574" s="263"/>
      <c r="AA574" s="263"/>
      <c r="AB574" s="263"/>
      <c r="AC574" s="263"/>
      <c r="AD574" s="263"/>
      <c r="AE574" s="263"/>
      <c r="AF574" s="263"/>
      <c r="AG574" s="263"/>
      <c r="AH574" s="263"/>
      <c r="AI574" s="263"/>
      <c r="AJ574" s="263"/>
      <c r="AK574" s="263"/>
      <c r="AL574" s="263"/>
      <c r="AM574" s="263"/>
      <c r="AN574" s="263"/>
      <c r="AO574" s="263"/>
      <c r="AP574" s="263"/>
      <c r="AQ574" s="263"/>
      <c r="AR574" s="263"/>
      <c r="AS574" s="263"/>
      <c r="AT574" s="263"/>
      <c r="AU574" s="263"/>
      <c r="AV574" s="263"/>
      <c r="AW574" s="263"/>
      <c r="AX574" s="263"/>
      <c r="AY574" s="263"/>
      <c r="AZ574" s="263"/>
      <c r="BA574" s="263"/>
      <c r="BB574" s="263"/>
      <c r="BC574" s="263"/>
      <c r="BD574" s="263"/>
      <c r="BE574" s="263"/>
      <c r="BF574" s="263"/>
      <c r="BG574" s="263"/>
    </row>
    <row r="575" spans="1:59" s="212" customFormat="1" x14ac:dyDescent="0.3">
      <c r="A575" s="270"/>
      <c r="B575" s="271"/>
      <c r="J575" s="550"/>
      <c r="K575" s="263"/>
      <c r="L575" s="263"/>
      <c r="M575" s="263"/>
      <c r="N575" s="263"/>
      <c r="O575" s="263"/>
      <c r="P575" s="263"/>
      <c r="Q575" s="263"/>
      <c r="R575" s="263"/>
      <c r="S575" s="263"/>
      <c r="T575" s="263"/>
      <c r="U575" s="263"/>
      <c r="V575" s="263"/>
      <c r="W575" s="263"/>
      <c r="X575" s="263"/>
      <c r="Y575" s="263"/>
      <c r="Z575" s="263"/>
      <c r="AA575" s="263"/>
      <c r="AB575" s="263"/>
      <c r="AC575" s="263"/>
      <c r="AD575" s="263"/>
      <c r="AE575" s="263"/>
      <c r="AF575" s="263"/>
      <c r="AG575" s="263"/>
      <c r="AH575" s="263"/>
      <c r="AI575" s="263"/>
      <c r="AJ575" s="263"/>
      <c r="AK575" s="263"/>
      <c r="AL575" s="263"/>
      <c r="AM575" s="263"/>
      <c r="AN575" s="263"/>
      <c r="AO575" s="263"/>
      <c r="AP575" s="263"/>
      <c r="AQ575" s="263"/>
      <c r="AR575" s="263"/>
      <c r="AS575" s="263"/>
      <c r="AT575" s="263"/>
      <c r="AU575" s="263"/>
      <c r="AV575" s="263"/>
      <c r="AW575" s="263"/>
      <c r="AX575" s="263"/>
      <c r="AY575" s="263"/>
      <c r="AZ575" s="263"/>
      <c r="BA575" s="263"/>
      <c r="BB575" s="263"/>
      <c r="BC575" s="263"/>
      <c r="BD575" s="263"/>
      <c r="BE575" s="263"/>
      <c r="BF575" s="263"/>
      <c r="BG575" s="263"/>
    </row>
    <row r="576" spans="1:59" s="212" customFormat="1" x14ac:dyDescent="0.3">
      <c r="A576" s="270"/>
      <c r="B576" s="271"/>
      <c r="J576" s="550"/>
      <c r="K576" s="263"/>
      <c r="L576" s="263"/>
      <c r="M576" s="263"/>
      <c r="N576" s="263"/>
      <c r="O576" s="263"/>
      <c r="P576" s="263"/>
      <c r="Q576" s="263"/>
      <c r="R576" s="263"/>
      <c r="S576" s="263"/>
      <c r="T576" s="263"/>
      <c r="U576" s="263"/>
      <c r="V576" s="263"/>
      <c r="W576" s="263"/>
      <c r="X576" s="263"/>
      <c r="Y576" s="263"/>
      <c r="Z576" s="263"/>
      <c r="AA576" s="263"/>
      <c r="AB576" s="263"/>
      <c r="AC576" s="263"/>
      <c r="AD576" s="263"/>
      <c r="AE576" s="263"/>
      <c r="AF576" s="263"/>
      <c r="AG576" s="263"/>
      <c r="AH576" s="263"/>
      <c r="AI576" s="263"/>
      <c r="AJ576" s="263"/>
      <c r="AK576" s="263"/>
      <c r="AL576" s="263"/>
      <c r="AM576" s="263"/>
      <c r="AN576" s="263"/>
      <c r="AO576" s="263"/>
      <c r="AP576" s="263"/>
      <c r="AQ576" s="263"/>
      <c r="AR576" s="263"/>
      <c r="AS576" s="263"/>
      <c r="AT576" s="263"/>
      <c r="AU576" s="263"/>
      <c r="AV576" s="263"/>
      <c r="AW576" s="263"/>
      <c r="AX576" s="263"/>
      <c r="AY576" s="263"/>
      <c r="AZ576" s="263"/>
      <c r="BA576" s="263"/>
      <c r="BB576" s="263"/>
      <c r="BC576" s="263"/>
      <c r="BD576" s="263"/>
      <c r="BE576" s="263"/>
      <c r="BF576" s="263"/>
      <c r="BG576" s="263"/>
    </row>
    <row r="577" spans="1:59" s="212" customFormat="1" x14ac:dyDescent="0.3">
      <c r="A577" s="270"/>
      <c r="B577" s="271"/>
      <c r="J577" s="550"/>
      <c r="K577" s="263"/>
      <c r="L577" s="263"/>
      <c r="M577" s="263"/>
      <c r="N577" s="263"/>
      <c r="O577" s="263"/>
      <c r="P577" s="263"/>
      <c r="Q577" s="263"/>
      <c r="R577" s="263"/>
      <c r="S577" s="263"/>
      <c r="T577" s="263"/>
      <c r="U577" s="263"/>
      <c r="V577" s="263"/>
      <c r="W577" s="263"/>
      <c r="X577" s="263"/>
      <c r="Y577" s="263"/>
      <c r="Z577" s="263"/>
      <c r="AA577" s="263"/>
      <c r="AB577" s="263"/>
      <c r="AC577" s="263"/>
      <c r="AD577" s="263"/>
      <c r="AE577" s="263"/>
      <c r="AF577" s="263"/>
      <c r="AG577" s="263"/>
      <c r="AH577" s="263"/>
      <c r="AI577" s="263"/>
      <c r="AJ577" s="263"/>
      <c r="AK577" s="263"/>
      <c r="AL577" s="263"/>
      <c r="AM577" s="263"/>
      <c r="AN577" s="263"/>
      <c r="AO577" s="263"/>
      <c r="AP577" s="263"/>
      <c r="AQ577" s="263"/>
      <c r="AR577" s="263"/>
      <c r="AS577" s="263"/>
      <c r="AT577" s="263"/>
      <c r="AU577" s="263"/>
      <c r="AV577" s="263"/>
      <c r="AW577" s="263"/>
      <c r="AX577" s="263"/>
      <c r="AY577" s="263"/>
      <c r="AZ577" s="263"/>
      <c r="BA577" s="263"/>
      <c r="BB577" s="263"/>
      <c r="BC577" s="263"/>
      <c r="BD577" s="263"/>
      <c r="BE577" s="263"/>
      <c r="BF577" s="263"/>
      <c r="BG577" s="263"/>
    </row>
    <row r="578" spans="1:59" s="212" customFormat="1" x14ac:dyDescent="0.3">
      <c r="A578" s="270"/>
      <c r="B578" s="271"/>
      <c r="J578" s="550"/>
      <c r="K578" s="263"/>
      <c r="L578" s="263"/>
      <c r="M578" s="263"/>
      <c r="N578" s="263"/>
      <c r="O578" s="263"/>
      <c r="P578" s="263"/>
      <c r="Q578" s="263"/>
      <c r="R578" s="263"/>
      <c r="S578" s="263"/>
      <c r="T578" s="263"/>
      <c r="U578" s="263"/>
      <c r="V578" s="263"/>
      <c r="W578" s="263"/>
      <c r="X578" s="263"/>
      <c r="Y578" s="263"/>
      <c r="Z578" s="263"/>
      <c r="AA578" s="263"/>
      <c r="AB578" s="263"/>
      <c r="AC578" s="263"/>
      <c r="AD578" s="263"/>
      <c r="AE578" s="263"/>
      <c r="AF578" s="263"/>
      <c r="AG578" s="263"/>
      <c r="AH578" s="263"/>
      <c r="AI578" s="263"/>
      <c r="AJ578" s="263"/>
      <c r="AK578" s="263"/>
      <c r="AL578" s="263"/>
      <c r="AM578" s="263"/>
      <c r="AN578" s="263"/>
      <c r="AO578" s="263"/>
      <c r="AP578" s="263"/>
      <c r="AQ578" s="263"/>
      <c r="AR578" s="263"/>
      <c r="AS578" s="263"/>
      <c r="AT578" s="263"/>
      <c r="AU578" s="263"/>
      <c r="AV578" s="263"/>
      <c r="AW578" s="263"/>
      <c r="AX578" s="263"/>
      <c r="AY578" s="263"/>
      <c r="AZ578" s="263"/>
      <c r="BA578" s="263"/>
      <c r="BB578" s="263"/>
      <c r="BC578" s="263"/>
      <c r="BD578" s="263"/>
      <c r="BE578" s="263"/>
      <c r="BF578" s="263"/>
      <c r="BG578" s="263"/>
    </row>
    <row r="579" spans="1:59" s="212" customFormat="1" x14ac:dyDescent="0.3">
      <c r="A579" s="270"/>
      <c r="B579" s="271"/>
      <c r="J579" s="550"/>
      <c r="K579" s="263"/>
      <c r="L579" s="263"/>
      <c r="M579" s="263"/>
      <c r="N579" s="263"/>
      <c r="O579" s="263"/>
      <c r="P579" s="263"/>
      <c r="Q579" s="263"/>
      <c r="R579" s="263"/>
      <c r="S579" s="263"/>
      <c r="T579" s="263"/>
      <c r="U579" s="263"/>
      <c r="V579" s="263"/>
      <c r="W579" s="263"/>
      <c r="X579" s="263"/>
      <c r="Y579" s="263"/>
      <c r="Z579" s="263"/>
      <c r="AA579" s="263"/>
      <c r="AB579" s="263"/>
      <c r="AC579" s="263"/>
      <c r="AD579" s="263"/>
      <c r="AE579" s="263"/>
      <c r="AF579" s="263"/>
      <c r="AG579" s="263"/>
      <c r="AH579" s="263"/>
      <c r="AI579" s="263"/>
      <c r="AJ579" s="263"/>
      <c r="AK579" s="263"/>
      <c r="AL579" s="263"/>
      <c r="AM579" s="263"/>
      <c r="AN579" s="263"/>
      <c r="AO579" s="263"/>
      <c r="AP579" s="263"/>
      <c r="AQ579" s="263"/>
      <c r="AR579" s="263"/>
      <c r="AS579" s="263"/>
      <c r="AT579" s="263"/>
      <c r="AU579" s="263"/>
      <c r="AV579" s="263"/>
      <c r="AW579" s="263"/>
      <c r="AX579" s="263"/>
      <c r="AY579" s="263"/>
      <c r="AZ579" s="263"/>
      <c r="BA579" s="263"/>
      <c r="BB579" s="263"/>
      <c r="BC579" s="263"/>
      <c r="BD579" s="263"/>
      <c r="BE579" s="263"/>
      <c r="BF579" s="263"/>
      <c r="BG579" s="263"/>
    </row>
    <row r="580" spans="1:59" s="212" customFormat="1" x14ac:dyDescent="0.3">
      <c r="A580" s="270"/>
      <c r="B580" s="271"/>
      <c r="J580" s="550"/>
      <c r="K580" s="263"/>
      <c r="L580" s="263"/>
      <c r="M580" s="263"/>
      <c r="N580" s="263"/>
      <c r="O580" s="263"/>
      <c r="P580" s="263"/>
      <c r="Q580" s="263"/>
      <c r="R580" s="263"/>
      <c r="S580" s="263"/>
      <c r="T580" s="263"/>
      <c r="U580" s="263"/>
      <c r="V580" s="263"/>
      <c r="W580" s="263"/>
      <c r="X580" s="263"/>
      <c r="Y580" s="263"/>
      <c r="Z580" s="263"/>
      <c r="AA580" s="263"/>
      <c r="AB580" s="263"/>
      <c r="AC580" s="263"/>
      <c r="AD580" s="263"/>
      <c r="AE580" s="263"/>
      <c r="AF580" s="263"/>
      <c r="AG580" s="263"/>
      <c r="AH580" s="263"/>
      <c r="AI580" s="263"/>
      <c r="AJ580" s="263"/>
      <c r="AK580" s="263"/>
      <c r="AL580" s="263"/>
      <c r="AM580" s="263"/>
      <c r="AN580" s="263"/>
      <c r="AO580" s="263"/>
      <c r="AP580" s="263"/>
      <c r="AQ580" s="263"/>
      <c r="AR580" s="263"/>
      <c r="AS580" s="263"/>
      <c r="AT580" s="263"/>
      <c r="AU580" s="263"/>
      <c r="AV580" s="263"/>
      <c r="AW580" s="263"/>
      <c r="AX580" s="263"/>
      <c r="AY580" s="263"/>
      <c r="AZ580" s="263"/>
      <c r="BA580" s="263"/>
      <c r="BB580" s="263"/>
      <c r="BC580" s="263"/>
      <c r="BD580" s="263"/>
      <c r="BE580" s="263"/>
      <c r="BF580" s="263"/>
      <c r="BG580" s="263"/>
    </row>
    <row r="581" spans="1:59" s="212" customFormat="1" x14ac:dyDescent="0.3">
      <c r="A581" s="270"/>
      <c r="B581" s="271"/>
      <c r="J581" s="550"/>
      <c r="K581" s="263"/>
      <c r="L581" s="263"/>
      <c r="M581" s="263"/>
      <c r="N581" s="263"/>
      <c r="O581" s="263"/>
      <c r="P581" s="263"/>
      <c r="Q581" s="263"/>
      <c r="R581" s="263"/>
      <c r="S581" s="263"/>
      <c r="T581" s="263"/>
      <c r="U581" s="263"/>
      <c r="V581" s="263"/>
      <c r="W581" s="263"/>
      <c r="X581" s="263"/>
      <c r="Y581" s="263"/>
      <c r="Z581" s="263"/>
      <c r="AA581" s="263"/>
      <c r="AB581" s="263"/>
      <c r="AC581" s="263"/>
      <c r="AD581" s="263"/>
      <c r="AE581" s="263"/>
      <c r="AF581" s="263"/>
      <c r="AG581" s="263"/>
      <c r="AH581" s="263"/>
      <c r="AI581" s="263"/>
      <c r="AJ581" s="263"/>
      <c r="AK581" s="263"/>
      <c r="AL581" s="263"/>
      <c r="AM581" s="263"/>
      <c r="AN581" s="263"/>
      <c r="AO581" s="263"/>
      <c r="AP581" s="263"/>
      <c r="AQ581" s="263"/>
      <c r="AR581" s="263"/>
      <c r="AS581" s="263"/>
      <c r="AT581" s="263"/>
      <c r="AU581" s="263"/>
      <c r="AV581" s="263"/>
      <c r="AW581" s="263"/>
      <c r="AX581" s="263"/>
      <c r="AY581" s="263"/>
      <c r="AZ581" s="263"/>
      <c r="BA581" s="263"/>
      <c r="BB581" s="263"/>
      <c r="BC581" s="263"/>
      <c r="BD581" s="263"/>
      <c r="BE581" s="263"/>
      <c r="BF581" s="263"/>
      <c r="BG581" s="263"/>
    </row>
    <row r="582" spans="1:59" s="212" customFormat="1" x14ac:dyDescent="0.3">
      <c r="A582" s="270"/>
      <c r="B582" s="271"/>
      <c r="J582" s="550"/>
      <c r="K582" s="263"/>
      <c r="L582" s="263"/>
      <c r="M582" s="263"/>
      <c r="N582" s="263"/>
      <c r="O582" s="263"/>
      <c r="P582" s="263"/>
      <c r="Q582" s="263"/>
      <c r="R582" s="263"/>
      <c r="S582" s="263"/>
      <c r="T582" s="263"/>
      <c r="U582" s="263"/>
      <c r="V582" s="263"/>
      <c r="W582" s="263"/>
      <c r="X582" s="263"/>
      <c r="Y582" s="263"/>
      <c r="Z582" s="263"/>
      <c r="AA582" s="263"/>
      <c r="AB582" s="263"/>
      <c r="AC582" s="263"/>
      <c r="AD582" s="263"/>
      <c r="AE582" s="263"/>
      <c r="AF582" s="263"/>
      <c r="AG582" s="263"/>
      <c r="AH582" s="263"/>
      <c r="AI582" s="263"/>
      <c r="AJ582" s="263"/>
      <c r="AK582" s="263"/>
      <c r="AL582" s="263"/>
      <c r="AM582" s="263"/>
      <c r="AN582" s="263"/>
      <c r="AO582" s="263"/>
      <c r="AP582" s="263"/>
      <c r="AQ582" s="263"/>
      <c r="AR582" s="263"/>
      <c r="AS582" s="263"/>
      <c r="AT582" s="263"/>
      <c r="AU582" s="263"/>
      <c r="AV582" s="263"/>
      <c r="AW582" s="263"/>
      <c r="AX582" s="263"/>
      <c r="AY582" s="263"/>
      <c r="AZ582" s="263"/>
      <c r="BA582" s="263"/>
      <c r="BB582" s="263"/>
      <c r="BC582" s="263"/>
      <c r="BD582" s="263"/>
      <c r="BE582" s="263"/>
      <c r="BF582" s="263"/>
      <c r="BG582" s="263"/>
    </row>
    <row r="583" spans="1:59" s="212" customFormat="1" x14ac:dyDescent="0.3">
      <c r="A583" s="270"/>
      <c r="B583" s="271"/>
      <c r="J583" s="550"/>
      <c r="K583" s="263"/>
      <c r="L583" s="263"/>
      <c r="M583" s="263"/>
      <c r="N583" s="263"/>
      <c r="O583" s="263"/>
      <c r="P583" s="263"/>
      <c r="Q583" s="263"/>
      <c r="R583" s="263"/>
      <c r="S583" s="263"/>
      <c r="T583" s="263"/>
      <c r="U583" s="263"/>
      <c r="V583" s="263"/>
      <c r="W583" s="263"/>
      <c r="X583" s="263"/>
      <c r="Y583" s="263"/>
      <c r="Z583" s="263"/>
      <c r="AA583" s="263"/>
      <c r="AB583" s="263"/>
      <c r="AC583" s="263"/>
      <c r="AD583" s="263"/>
      <c r="AE583" s="263"/>
      <c r="AF583" s="263"/>
      <c r="AG583" s="263"/>
      <c r="AH583" s="263"/>
      <c r="AI583" s="263"/>
      <c r="AJ583" s="263"/>
      <c r="AK583" s="263"/>
      <c r="AL583" s="263"/>
      <c r="AM583" s="263"/>
      <c r="AN583" s="263"/>
      <c r="AO583" s="263"/>
      <c r="AP583" s="263"/>
      <c r="AQ583" s="263"/>
      <c r="AR583" s="263"/>
      <c r="AS583" s="263"/>
      <c r="AT583" s="263"/>
      <c r="AU583" s="263"/>
      <c r="AV583" s="263"/>
      <c r="AW583" s="263"/>
      <c r="AX583" s="263"/>
      <c r="AY583" s="263"/>
      <c r="AZ583" s="263"/>
      <c r="BA583" s="263"/>
      <c r="BB583" s="263"/>
      <c r="BC583" s="263"/>
      <c r="BD583" s="263"/>
      <c r="BE583" s="263"/>
      <c r="BF583" s="263"/>
      <c r="BG583" s="263"/>
    </row>
    <row r="584" spans="1:59" s="212" customFormat="1" x14ac:dyDescent="0.3">
      <c r="A584" s="270"/>
      <c r="B584" s="271"/>
      <c r="J584" s="550"/>
      <c r="K584" s="263"/>
      <c r="L584" s="263"/>
      <c r="M584" s="263"/>
      <c r="N584" s="263"/>
      <c r="O584" s="263"/>
      <c r="P584" s="263"/>
      <c r="Q584" s="263"/>
      <c r="R584" s="263"/>
      <c r="S584" s="263"/>
      <c r="T584" s="263"/>
      <c r="U584" s="263"/>
      <c r="V584" s="263"/>
      <c r="W584" s="263"/>
      <c r="X584" s="263"/>
      <c r="Y584" s="263"/>
      <c r="Z584" s="263"/>
      <c r="AA584" s="263"/>
      <c r="AB584" s="263"/>
      <c r="AC584" s="263"/>
      <c r="AD584" s="263"/>
      <c r="AE584" s="263"/>
      <c r="AF584" s="263"/>
      <c r="AG584" s="263"/>
      <c r="AH584" s="263"/>
      <c r="AI584" s="263"/>
      <c r="AJ584" s="263"/>
      <c r="AK584" s="263"/>
      <c r="AL584" s="263"/>
      <c r="AM584" s="263"/>
      <c r="AN584" s="263"/>
      <c r="AO584" s="263"/>
      <c r="AP584" s="263"/>
      <c r="AQ584" s="263"/>
      <c r="AR584" s="263"/>
      <c r="AS584" s="263"/>
      <c r="AT584" s="263"/>
      <c r="AU584" s="263"/>
      <c r="AV584" s="263"/>
      <c r="AW584" s="263"/>
      <c r="AX584" s="263"/>
      <c r="AY584" s="263"/>
      <c r="AZ584" s="263"/>
      <c r="BA584" s="263"/>
      <c r="BB584" s="263"/>
      <c r="BC584" s="263"/>
      <c r="BD584" s="263"/>
      <c r="BE584" s="263"/>
      <c r="BF584" s="263"/>
      <c r="BG584" s="263"/>
    </row>
    <row r="585" spans="1:59" s="212" customFormat="1" x14ac:dyDescent="0.3">
      <c r="A585" s="270"/>
      <c r="B585" s="271"/>
      <c r="J585" s="550"/>
      <c r="K585" s="263"/>
      <c r="L585" s="263"/>
      <c r="M585" s="263"/>
      <c r="N585" s="263"/>
      <c r="O585" s="263"/>
      <c r="P585" s="263"/>
      <c r="Q585" s="263"/>
      <c r="R585" s="263"/>
      <c r="S585" s="263"/>
      <c r="T585" s="263"/>
      <c r="U585" s="263"/>
      <c r="V585" s="263"/>
      <c r="W585" s="263"/>
      <c r="X585" s="263"/>
      <c r="Y585" s="263"/>
      <c r="Z585" s="263"/>
      <c r="AA585" s="263"/>
      <c r="AB585" s="263"/>
      <c r="AC585" s="263"/>
      <c r="AD585" s="263"/>
      <c r="AE585" s="263"/>
      <c r="AF585" s="263"/>
      <c r="AG585" s="263"/>
      <c r="AH585" s="263"/>
      <c r="AI585" s="263"/>
      <c r="AJ585" s="263"/>
      <c r="AK585" s="263"/>
      <c r="AL585" s="263"/>
      <c r="AM585" s="263"/>
      <c r="AN585" s="263"/>
      <c r="AO585" s="263"/>
      <c r="AP585" s="263"/>
      <c r="AQ585" s="263"/>
      <c r="AR585" s="263"/>
      <c r="AS585" s="263"/>
      <c r="AT585" s="263"/>
      <c r="AU585" s="263"/>
      <c r="AV585" s="263"/>
      <c r="AW585" s="263"/>
      <c r="AX585" s="263"/>
      <c r="AY585" s="263"/>
      <c r="AZ585" s="263"/>
      <c r="BA585" s="263"/>
      <c r="BB585" s="263"/>
      <c r="BC585" s="263"/>
      <c r="BD585" s="263"/>
      <c r="BE585" s="263"/>
      <c r="BF585" s="263"/>
      <c r="BG585" s="263"/>
    </row>
    <row r="586" spans="1:59" s="212" customFormat="1" x14ac:dyDescent="0.3">
      <c r="A586" s="270"/>
      <c r="B586" s="271"/>
      <c r="J586" s="550"/>
      <c r="K586" s="263"/>
      <c r="L586" s="263"/>
      <c r="M586" s="263"/>
      <c r="N586" s="263"/>
      <c r="O586" s="263"/>
      <c r="P586" s="263"/>
      <c r="Q586" s="263"/>
      <c r="R586" s="263"/>
      <c r="S586" s="263"/>
      <c r="T586" s="263"/>
      <c r="U586" s="263"/>
      <c r="V586" s="263"/>
      <c r="W586" s="263"/>
      <c r="X586" s="263"/>
      <c r="Y586" s="263"/>
      <c r="Z586" s="263"/>
      <c r="AA586" s="263"/>
      <c r="AB586" s="263"/>
      <c r="AC586" s="263"/>
      <c r="AD586" s="263"/>
      <c r="AE586" s="263"/>
      <c r="AF586" s="263"/>
      <c r="AG586" s="263"/>
      <c r="AH586" s="263"/>
      <c r="AI586" s="263"/>
      <c r="AJ586" s="263"/>
      <c r="AK586" s="263"/>
      <c r="AL586" s="263"/>
      <c r="AM586" s="263"/>
      <c r="AN586" s="263"/>
      <c r="AO586" s="263"/>
      <c r="AP586" s="263"/>
      <c r="AQ586" s="263"/>
      <c r="AR586" s="263"/>
      <c r="AS586" s="263"/>
      <c r="AT586" s="263"/>
      <c r="AU586" s="263"/>
      <c r="AV586" s="263"/>
      <c r="AW586" s="263"/>
      <c r="AX586" s="263"/>
      <c r="AY586" s="263"/>
      <c r="AZ586" s="263"/>
      <c r="BA586" s="263"/>
      <c r="BB586" s="263"/>
      <c r="BC586" s="263"/>
      <c r="BD586" s="263"/>
      <c r="BE586" s="263"/>
      <c r="BF586" s="263"/>
      <c r="BG586" s="263"/>
    </row>
    <row r="587" spans="1:59" s="212" customFormat="1" x14ac:dyDescent="0.3">
      <c r="A587" s="270"/>
      <c r="B587" s="271"/>
      <c r="J587" s="550"/>
      <c r="K587" s="263"/>
      <c r="L587" s="263"/>
      <c r="M587" s="263"/>
      <c r="N587" s="263"/>
      <c r="O587" s="263"/>
      <c r="P587" s="263"/>
      <c r="Q587" s="263"/>
      <c r="R587" s="263"/>
      <c r="S587" s="263"/>
      <c r="T587" s="263"/>
      <c r="U587" s="263"/>
      <c r="V587" s="263"/>
      <c r="W587" s="263"/>
      <c r="X587" s="263"/>
      <c r="Y587" s="263"/>
      <c r="Z587" s="263"/>
      <c r="AA587" s="263"/>
      <c r="AB587" s="263"/>
      <c r="AC587" s="263"/>
      <c r="AD587" s="263"/>
      <c r="AE587" s="263"/>
      <c r="AF587" s="263"/>
      <c r="AG587" s="263"/>
      <c r="AH587" s="263"/>
      <c r="AI587" s="263"/>
      <c r="AJ587" s="263"/>
      <c r="AK587" s="263"/>
      <c r="AL587" s="263"/>
      <c r="AM587" s="263"/>
      <c r="AN587" s="263"/>
      <c r="AO587" s="263"/>
      <c r="AP587" s="263"/>
      <c r="AQ587" s="263"/>
      <c r="AR587" s="263"/>
      <c r="AS587" s="263"/>
      <c r="AT587" s="263"/>
      <c r="AU587" s="263"/>
      <c r="AV587" s="263"/>
      <c r="AW587" s="263"/>
      <c r="AX587" s="263"/>
      <c r="AY587" s="263"/>
      <c r="AZ587" s="263"/>
      <c r="BA587" s="263"/>
      <c r="BB587" s="263"/>
      <c r="BC587" s="263"/>
      <c r="BD587" s="263"/>
      <c r="BE587" s="263"/>
      <c r="BF587" s="263"/>
      <c r="BG587" s="263"/>
    </row>
    <row r="588" spans="1:59" s="212" customFormat="1" x14ac:dyDescent="0.3">
      <c r="A588" s="270"/>
      <c r="B588" s="271"/>
      <c r="J588" s="550"/>
      <c r="K588" s="263"/>
      <c r="L588" s="263"/>
      <c r="M588" s="263"/>
      <c r="N588" s="263"/>
      <c r="O588" s="263"/>
      <c r="P588" s="263"/>
      <c r="Q588" s="263"/>
      <c r="R588" s="263"/>
      <c r="S588" s="263"/>
      <c r="T588" s="263"/>
      <c r="U588" s="263"/>
      <c r="V588" s="263"/>
      <c r="W588" s="263"/>
      <c r="X588" s="263"/>
      <c r="Y588" s="263"/>
      <c r="Z588" s="263"/>
      <c r="AA588" s="263"/>
      <c r="AB588" s="263"/>
      <c r="AC588" s="263"/>
      <c r="AD588" s="263"/>
      <c r="AE588" s="263"/>
      <c r="AF588" s="263"/>
      <c r="AG588" s="263"/>
      <c r="AH588" s="263"/>
      <c r="AI588" s="263"/>
      <c r="AJ588" s="263"/>
      <c r="AK588" s="263"/>
      <c r="AL588" s="263"/>
      <c r="AM588" s="263"/>
      <c r="AN588" s="263"/>
      <c r="AO588" s="263"/>
      <c r="AP588" s="263"/>
      <c r="AQ588" s="263"/>
      <c r="AR588" s="263"/>
      <c r="AS588" s="263"/>
      <c r="AT588" s="263"/>
      <c r="AU588" s="263"/>
      <c r="AV588" s="263"/>
      <c r="AW588" s="263"/>
      <c r="AX588" s="263"/>
      <c r="AY588" s="263"/>
      <c r="AZ588" s="263"/>
      <c r="BA588" s="263"/>
      <c r="BB588" s="263"/>
      <c r="BC588" s="263"/>
      <c r="BD588" s="263"/>
      <c r="BE588" s="263"/>
      <c r="BF588" s="263"/>
      <c r="BG588" s="263"/>
    </row>
    <row r="589" spans="1:59" s="212" customFormat="1" x14ac:dyDescent="0.3">
      <c r="A589" s="270"/>
      <c r="B589" s="271"/>
      <c r="J589" s="550"/>
      <c r="K589" s="263"/>
      <c r="L589" s="263"/>
      <c r="M589" s="263"/>
      <c r="N589" s="263"/>
      <c r="O589" s="263"/>
      <c r="P589" s="263"/>
      <c r="Q589" s="263"/>
      <c r="R589" s="263"/>
      <c r="S589" s="263"/>
      <c r="T589" s="263"/>
      <c r="U589" s="263"/>
      <c r="V589" s="263"/>
      <c r="W589" s="263"/>
      <c r="X589" s="263"/>
      <c r="Y589" s="263"/>
      <c r="Z589" s="263"/>
      <c r="AA589" s="263"/>
      <c r="AB589" s="263"/>
      <c r="AC589" s="263"/>
      <c r="AD589" s="263"/>
      <c r="AE589" s="263"/>
      <c r="AF589" s="263"/>
      <c r="AG589" s="263"/>
      <c r="AH589" s="263"/>
      <c r="AI589" s="263"/>
      <c r="AJ589" s="263"/>
      <c r="AK589" s="263"/>
      <c r="AL589" s="263"/>
      <c r="AM589" s="263"/>
      <c r="AN589" s="263"/>
      <c r="AO589" s="263"/>
      <c r="AP589" s="263"/>
      <c r="AQ589" s="263"/>
      <c r="AR589" s="263"/>
      <c r="AS589" s="263"/>
      <c r="AT589" s="263"/>
      <c r="AU589" s="263"/>
      <c r="AV589" s="263"/>
      <c r="AW589" s="263"/>
      <c r="AX589" s="263"/>
      <c r="AY589" s="263"/>
      <c r="AZ589" s="263"/>
      <c r="BA589" s="263"/>
      <c r="BB589" s="263"/>
      <c r="BC589" s="263"/>
      <c r="BD589" s="263"/>
      <c r="BE589" s="263"/>
      <c r="BF589" s="263"/>
      <c r="BG589" s="263"/>
    </row>
    <row r="590" spans="1:59" s="212" customFormat="1" x14ac:dyDescent="0.3">
      <c r="A590" s="270"/>
      <c r="B590" s="271"/>
      <c r="J590" s="550"/>
      <c r="K590" s="263"/>
      <c r="L590" s="263"/>
      <c r="M590" s="263"/>
      <c r="N590" s="263"/>
      <c r="O590" s="263"/>
      <c r="P590" s="263"/>
      <c r="Q590" s="263"/>
      <c r="R590" s="263"/>
      <c r="S590" s="263"/>
      <c r="T590" s="263"/>
      <c r="U590" s="263"/>
      <c r="V590" s="263"/>
      <c r="W590" s="263"/>
      <c r="X590" s="263"/>
      <c r="Y590" s="263"/>
      <c r="Z590" s="263"/>
      <c r="AA590" s="263"/>
      <c r="AB590" s="263"/>
      <c r="AC590" s="263"/>
      <c r="AD590" s="263"/>
      <c r="AE590" s="263"/>
      <c r="AF590" s="263"/>
      <c r="AG590" s="263"/>
      <c r="AH590" s="263"/>
      <c r="AI590" s="263"/>
      <c r="AJ590" s="263"/>
      <c r="AK590" s="263"/>
      <c r="AL590" s="263"/>
      <c r="AM590" s="263"/>
      <c r="AN590" s="263"/>
      <c r="AO590" s="263"/>
      <c r="AP590" s="263"/>
      <c r="AQ590" s="263"/>
      <c r="AR590" s="263"/>
      <c r="AS590" s="263"/>
      <c r="AT590" s="263"/>
      <c r="AU590" s="263"/>
      <c r="AV590" s="263"/>
      <c r="AW590" s="263"/>
      <c r="AX590" s="263"/>
      <c r="AY590" s="263"/>
      <c r="AZ590" s="263"/>
      <c r="BA590" s="263"/>
      <c r="BB590" s="263"/>
      <c r="BC590" s="263"/>
      <c r="BD590" s="263"/>
      <c r="BE590" s="263"/>
      <c r="BF590" s="263"/>
      <c r="BG590" s="263"/>
    </row>
    <row r="591" spans="1:59" s="212" customFormat="1" x14ac:dyDescent="0.3">
      <c r="A591" s="270"/>
      <c r="B591" s="271"/>
      <c r="J591" s="550"/>
      <c r="K591" s="263"/>
      <c r="L591" s="263"/>
      <c r="M591" s="263"/>
      <c r="N591" s="263"/>
      <c r="O591" s="263"/>
      <c r="P591" s="263"/>
      <c r="Q591" s="263"/>
      <c r="R591" s="263"/>
      <c r="S591" s="263"/>
      <c r="T591" s="263"/>
      <c r="U591" s="263"/>
      <c r="V591" s="263"/>
      <c r="W591" s="263"/>
      <c r="X591" s="263"/>
      <c r="Y591" s="263"/>
      <c r="Z591" s="263"/>
      <c r="AA591" s="263"/>
      <c r="AB591" s="263"/>
      <c r="AC591" s="263"/>
      <c r="AD591" s="263"/>
      <c r="AE591" s="263"/>
      <c r="AF591" s="263"/>
      <c r="AG591" s="263"/>
      <c r="AH591" s="263"/>
      <c r="AI591" s="263"/>
      <c r="AJ591" s="263"/>
      <c r="AK591" s="263"/>
      <c r="AL591" s="263"/>
      <c r="AM591" s="263"/>
      <c r="AN591" s="263"/>
      <c r="AO591" s="263"/>
      <c r="AP591" s="263"/>
      <c r="AQ591" s="263"/>
      <c r="AR591" s="263"/>
      <c r="AS591" s="263"/>
      <c r="AT591" s="263"/>
      <c r="AU591" s="263"/>
      <c r="AV591" s="263"/>
      <c r="AW591" s="263"/>
      <c r="AX591" s="263"/>
      <c r="AY591" s="263"/>
      <c r="AZ591" s="263"/>
      <c r="BA591" s="263"/>
      <c r="BB591" s="263"/>
      <c r="BC591" s="263"/>
      <c r="BD591" s="263"/>
      <c r="BE591" s="263"/>
      <c r="BF591" s="263"/>
      <c r="BG591" s="263"/>
    </row>
    <row r="592" spans="1:59" s="212" customFormat="1" x14ac:dyDescent="0.3">
      <c r="A592" s="270"/>
      <c r="B592" s="271"/>
      <c r="J592" s="550"/>
      <c r="K592" s="263"/>
      <c r="L592" s="263"/>
      <c r="M592" s="263"/>
      <c r="N592" s="263"/>
      <c r="O592" s="263"/>
      <c r="P592" s="263"/>
      <c r="Q592" s="263"/>
      <c r="R592" s="263"/>
      <c r="S592" s="263"/>
      <c r="T592" s="263"/>
      <c r="U592" s="263"/>
      <c r="V592" s="263"/>
      <c r="W592" s="263"/>
      <c r="X592" s="263"/>
      <c r="Y592" s="263"/>
      <c r="Z592" s="263"/>
      <c r="AA592" s="263"/>
      <c r="AB592" s="263"/>
      <c r="AC592" s="263"/>
      <c r="AD592" s="263"/>
      <c r="AE592" s="263"/>
      <c r="AF592" s="263"/>
      <c r="AG592" s="263"/>
      <c r="AH592" s="263"/>
      <c r="AI592" s="263"/>
      <c r="AJ592" s="263"/>
      <c r="AK592" s="263"/>
      <c r="AL592" s="263"/>
      <c r="AM592" s="263"/>
      <c r="AN592" s="263"/>
      <c r="AO592" s="263"/>
      <c r="AP592" s="263"/>
      <c r="AQ592" s="263"/>
      <c r="AR592" s="263"/>
      <c r="AS592" s="263"/>
      <c r="AT592" s="263"/>
      <c r="AU592" s="263"/>
      <c r="AV592" s="263"/>
      <c r="AW592" s="263"/>
      <c r="AX592" s="263"/>
      <c r="AY592" s="263"/>
      <c r="AZ592" s="263"/>
      <c r="BA592" s="263"/>
      <c r="BB592" s="263"/>
      <c r="BC592" s="263"/>
      <c r="BD592" s="263"/>
      <c r="BE592" s="263"/>
      <c r="BF592" s="263"/>
      <c r="BG592" s="263"/>
    </row>
    <row r="593" spans="1:59" s="212" customFormat="1" x14ac:dyDescent="0.3">
      <c r="A593" s="270"/>
      <c r="B593" s="271"/>
      <c r="J593" s="550"/>
      <c r="K593" s="263"/>
      <c r="L593" s="263"/>
      <c r="M593" s="263"/>
      <c r="N593" s="263"/>
      <c r="O593" s="263"/>
      <c r="P593" s="263"/>
      <c r="Q593" s="263"/>
      <c r="R593" s="263"/>
      <c r="S593" s="263"/>
      <c r="T593" s="263"/>
      <c r="U593" s="263"/>
      <c r="V593" s="263"/>
      <c r="W593" s="263"/>
      <c r="X593" s="263"/>
      <c r="Y593" s="263"/>
      <c r="Z593" s="263"/>
      <c r="AA593" s="263"/>
      <c r="AB593" s="263"/>
      <c r="AC593" s="263"/>
      <c r="AD593" s="263"/>
      <c r="AE593" s="263"/>
      <c r="AF593" s="263"/>
      <c r="AG593" s="263"/>
      <c r="AH593" s="263"/>
      <c r="AI593" s="263"/>
      <c r="AJ593" s="263"/>
      <c r="AK593" s="263"/>
      <c r="AL593" s="263"/>
      <c r="AM593" s="263"/>
      <c r="AN593" s="263"/>
      <c r="AO593" s="263"/>
      <c r="AP593" s="263"/>
      <c r="AQ593" s="263"/>
      <c r="AR593" s="263"/>
      <c r="AS593" s="263"/>
      <c r="AT593" s="263"/>
      <c r="AU593" s="263"/>
      <c r="AV593" s="263"/>
      <c r="AW593" s="263"/>
      <c r="AX593" s="263"/>
      <c r="AY593" s="263"/>
      <c r="AZ593" s="263"/>
      <c r="BA593" s="263"/>
      <c r="BB593" s="263"/>
      <c r="BC593" s="263"/>
      <c r="BD593" s="263"/>
      <c r="BE593" s="263"/>
      <c r="BF593" s="263"/>
      <c r="BG593" s="263"/>
    </row>
    <row r="594" spans="1:59" s="212" customFormat="1" x14ac:dyDescent="0.3">
      <c r="A594" s="270"/>
      <c r="B594" s="271"/>
      <c r="J594" s="550"/>
      <c r="K594" s="263"/>
      <c r="L594" s="263"/>
      <c r="M594" s="263"/>
      <c r="N594" s="263"/>
      <c r="O594" s="263"/>
      <c r="P594" s="263"/>
      <c r="Q594" s="263"/>
      <c r="R594" s="263"/>
      <c r="S594" s="263"/>
      <c r="T594" s="263"/>
      <c r="U594" s="263"/>
      <c r="V594" s="263"/>
      <c r="W594" s="263"/>
      <c r="X594" s="263"/>
      <c r="Y594" s="263"/>
      <c r="Z594" s="263"/>
      <c r="AA594" s="263"/>
      <c r="AB594" s="263"/>
      <c r="AC594" s="263"/>
      <c r="AD594" s="263"/>
      <c r="AE594" s="263"/>
      <c r="AF594" s="263"/>
      <c r="AG594" s="263"/>
      <c r="AH594" s="263"/>
      <c r="AI594" s="263"/>
      <c r="AJ594" s="263"/>
      <c r="AK594" s="263"/>
      <c r="AL594" s="263"/>
      <c r="AM594" s="263"/>
      <c r="AN594" s="263"/>
      <c r="AO594" s="263"/>
      <c r="AP594" s="263"/>
      <c r="AQ594" s="263"/>
      <c r="AR594" s="263"/>
      <c r="AS594" s="263"/>
      <c r="AT594" s="263"/>
      <c r="AU594" s="263"/>
      <c r="AV594" s="263"/>
      <c r="AW594" s="263"/>
      <c r="AX594" s="263"/>
      <c r="AY594" s="263"/>
      <c r="AZ594" s="263"/>
      <c r="BA594" s="263"/>
      <c r="BB594" s="263"/>
      <c r="BC594" s="263"/>
      <c r="BD594" s="263"/>
      <c r="BE594" s="263"/>
      <c r="BF594" s="263"/>
      <c r="BG594" s="263"/>
    </row>
    <row r="595" spans="1:59" s="212" customFormat="1" x14ac:dyDescent="0.3">
      <c r="A595" s="270"/>
      <c r="B595" s="271"/>
      <c r="J595" s="550"/>
      <c r="K595" s="263"/>
      <c r="L595" s="263"/>
      <c r="M595" s="263"/>
      <c r="N595" s="263"/>
      <c r="O595" s="263"/>
      <c r="P595" s="263"/>
      <c r="Q595" s="263"/>
      <c r="R595" s="263"/>
      <c r="S595" s="263"/>
      <c r="T595" s="263"/>
      <c r="U595" s="263"/>
      <c r="V595" s="263"/>
      <c r="W595" s="263"/>
      <c r="X595" s="263"/>
      <c r="Y595" s="263"/>
      <c r="Z595" s="263"/>
      <c r="AA595" s="263"/>
      <c r="AB595" s="263"/>
      <c r="AC595" s="263"/>
      <c r="AD595" s="263"/>
      <c r="AE595" s="263"/>
      <c r="AF595" s="263"/>
      <c r="AG595" s="263"/>
      <c r="AH595" s="263"/>
      <c r="AI595" s="263"/>
      <c r="AJ595" s="263"/>
      <c r="AK595" s="263"/>
      <c r="AL595" s="263"/>
      <c r="AM595" s="263"/>
      <c r="AN595" s="263"/>
      <c r="AO595" s="263"/>
      <c r="AP595" s="263"/>
      <c r="AQ595" s="263"/>
      <c r="AR595" s="263"/>
      <c r="AS595" s="263"/>
      <c r="AT595" s="263"/>
      <c r="AU595" s="263"/>
      <c r="AV595" s="263"/>
      <c r="AW595" s="263"/>
      <c r="AX595" s="263"/>
      <c r="AY595" s="263"/>
      <c r="AZ595" s="263"/>
      <c r="BA595" s="263"/>
      <c r="BB595" s="263"/>
      <c r="BC595" s="263"/>
      <c r="BD595" s="263"/>
      <c r="BE595" s="263"/>
      <c r="BF595" s="263"/>
      <c r="BG595" s="263"/>
    </row>
    <row r="596" spans="1:59" s="212" customFormat="1" x14ac:dyDescent="0.3">
      <c r="A596" s="270"/>
      <c r="B596" s="271"/>
      <c r="J596" s="550"/>
      <c r="K596" s="263"/>
      <c r="L596" s="263"/>
      <c r="M596" s="263"/>
      <c r="N596" s="263"/>
      <c r="O596" s="263"/>
      <c r="P596" s="263"/>
      <c r="Q596" s="263"/>
      <c r="R596" s="263"/>
      <c r="S596" s="263"/>
      <c r="T596" s="263"/>
      <c r="U596" s="263"/>
      <c r="V596" s="263"/>
      <c r="W596" s="263"/>
      <c r="X596" s="263"/>
      <c r="Y596" s="263"/>
      <c r="Z596" s="263"/>
      <c r="AA596" s="263"/>
      <c r="AB596" s="263"/>
      <c r="AC596" s="263"/>
      <c r="AD596" s="263"/>
      <c r="AE596" s="263"/>
      <c r="AF596" s="263"/>
      <c r="AG596" s="263"/>
      <c r="AH596" s="263"/>
      <c r="AI596" s="263"/>
      <c r="AJ596" s="263"/>
      <c r="AK596" s="263"/>
      <c r="AL596" s="263"/>
      <c r="AM596" s="263"/>
      <c r="AN596" s="263"/>
      <c r="AO596" s="263"/>
      <c r="AP596" s="263"/>
      <c r="AQ596" s="263"/>
      <c r="AR596" s="263"/>
      <c r="AS596" s="263"/>
      <c r="AT596" s="263"/>
      <c r="AU596" s="263"/>
      <c r="AV596" s="263"/>
      <c r="AW596" s="263"/>
      <c r="AX596" s="263"/>
      <c r="AY596" s="263"/>
      <c r="AZ596" s="263"/>
      <c r="BA596" s="263"/>
      <c r="BB596" s="263"/>
      <c r="BC596" s="263"/>
      <c r="BD596" s="263"/>
      <c r="BE596" s="263"/>
      <c r="BF596" s="263"/>
      <c r="BG596" s="263"/>
    </row>
    <row r="597" spans="1:59" s="212" customFormat="1" x14ac:dyDescent="0.3">
      <c r="A597" s="270"/>
      <c r="B597" s="271"/>
      <c r="J597" s="550"/>
      <c r="K597" s="263"/>
      <c r="L597" s="263"/>
      <c r="M597" s="263"/>
      <c r="N597" s="263"/>
      <c r="O597" s="263"/>
      <c r="P597" s="263"/>
      <c r="Q597" s="263"/>
      <c r="R597" s="263"/>
      <c r="S597" s="263"/>
      <c r="T597" s="263"/>
      <c r="U597" s="263"/>
      <c r="V597" s="263"/>
      <c r="W597" s="263"/>
      <c r="X597" s="263"/>
      <c r="Y597" s="263"/>
      <c r="Z597" s="263"/>
      <c r="AA597" s="263"/>
      <c r="AB597" s="263"/>
      <c r="AC597" s="263"/>
      <c r="AD597" s="263"/>
      <c r="AE597" s="263"/>
      <c r="AF597" s="263"/>
      <c r="AG597" s="263"/>
      <c r="AH597" s="263"/>
      <c r="AI597" s="263"/>
      <c r="AJ597" s="263"/>
      <c r="AK597" s="263"/>
      <c r="AL597" s="263"/>
      <c r="AM597" s="263"/>
      <c r="AN597" s="263"/>
      <c r="AO597" s="263"/>
      <c r="AP597" s="263"/>
      <c r="AQ597" s="263"/>
      <c r="AR597" s="263"/>
      <c r="AS597" s="263"/>
      <c r="AT597" s="263"/>
      <c r="AU597" s="263"/>
      <c r="AV597" s="263"/>
      <c r="AW597" s="263"/>
      <c r="AX597" s="263"/>
      <c r="AY597" s="263"/>
      <c r="AZ597" s="263"/>
      <c r="BA597" s="263"/>
      <c r="BB597" s="263"/>
      <c r="BC597" s="263"/>
      <c r="BD597" s="263"/>
      <c r="BE597" s="263"/>
      <c r="BF597" s="263"/>
      <c r="BG597" s="263"/>
    </row>
    <row r="598" spans="1:59" s="212" customFormat="1" x14ac:dyDescent="0.3">
      <c r="A598" s="270"/>
      <c r="B598" s="271"/>
      <c r="J598" s="550"/>
      <c r="K598" s="263"/>
      <c r="L598" s="263"/>
      <c r="M598" s="263"/>
      <c r="N598" s="263"/>
      <c r="O598" s="263"/>
      <c r="P598" s="263"/>
      <c r="Q598" s="263"/>
      <c r="R598" s="263"/>
      <c r="S598" s="263"/>
      <c r="T598" s="263"/>
      <c r="U598" s="263"/>
      <c r="V598" s="263"/>
      <c r="W598" s="263"/>
      <c r="X598" s="263"/>
      <c r="Y598" s="263"/>
      <c r="Z598" s="263"/>
      <c r="AA598" s="263"/>
      <c r="AB598" s="263"/>
      <c r="AC598" s="263"/>
      <c r="AD598" s="263"/>
      <c r="AE598" s="263"/>
      <c r="AF598" s="263"/>
      <c r="AG598" s="263"/>
      <c r="AH598" s="263"/>
      <c r="AI598" s="263"/>
      <c r="AJ598" s="263"/>
      <c r="AK598" s="263"/>
      <c r="AL598" s="263"/>
      <c r="AM598" s="263"/>
      <c r="AN598" s="263"/>
      <c r="AO598" s="263"/>
      <c r="AP598" s="263"/>
      <c r="AQ598" s="263"/>
      <c r="AR598" s="263"/>
      <c r="AS598" s="263"/>
      <c r="AT598" s="263"/>
      <c r="AU598" s="263"/>
      <c r="AV598" s="263"/>
      <c r="AW598" s="263"/>
      <c r="AX598" s="263"/>
      <c r="AY598" s="263"/>
      <c r="AZ598" s="263"/>
      <c r="BA598" s="263"/>
      <c r="BB598" s="263"/>
      <c r="BC598" s="263"/>
      <c r="BD598" s="263"/>
      <c r="BE598" s="263"/>
      <c r="BF598" s="263"/>
      <c r="BG598" s="263"/>
    </row>
    <row r="599" spans="1:59" s="212" customFormat="1" x14ac:dyDescent="0.3">
      <c r="A599" s="270"/>
      <c r="B599" s="271"/>
      <c r="J599" s="550"/>
      <c r="K599" s="263"/>
      <c r="L599" s="263"/>
      <c r="M599" s="263"/>
      <c r="N599" s="263"/>
      <c r="O599" s="263"/>
      <c r="P599" s="263"/>
      <c r="Q599" s="263"/>
      <c r="R599" s="263"/>
      <c r="S599" s="263"/>
      <c r="T599" s="263"/>
      <c r="U599" s="263"/>
      <c r="V599" s="263"/>
      <c r="W599" s="263"/>
      <c r="X599" s="263"/>
      <c r="Y599" s="263"/>
      <c r="Z599" s="263"/>
      <c r="AA599" s="263"/>
      <c r="AB599" s="263"/>
      <c r="AC599" s="263"/>
      <c r="AD599" s="263"/>
      <c r="AE599" s="263"/>
      <c r="AF599" s="263"/>
      <c r="AG599" s="263"/>
      <c r="AH599" s="263"/>
      <c r="AI599" s="263"/>
      <c r="AJ599" s="263"/>
      <c r="AK599" s="263"/>
      <c r="AL599" s="263"/>
      <c r="AM599" s="263"/>
      <c r="AN599" s="263"/>
      <c r="AO599" s="263"/>
      <c r="AP599" s="263"/>
      <c r="AQ599" s="263"/>
      <c r="AR599" s="263"/>
      <c r="AS599" s="263"/>
      <c r="AT599" s="263"/>
      <c r="AU599" s="263"/>
      <c r="AV599" s="263"/>
      <c r="AW599" s="263"/>
      <c r="AX599" s="263"/>
      <c r="AY599" s="263"/>
      <c r="AZ599" s="263"/>
      <c r="BA599" s="263"/>
      <c r="BB599" s="263"/>
      <c r="BC599" s="263"/>
      <c r="BD599" s="263"/>
      <c r="BE599" s="263"/>
      <c r="BF599" s="263"/>
      <c r="BG599" s="263"/>
    </row>
    <row r="600" spans="1:59" s="212" customFormat="1" x14ac:dyDescent="0.3">
      <c r="A600" s="270"/>
      <c r="B600" s="271"/>
      <c r="J600" s="550"/>
      <c r="K600" s="263"/>
      <c r="L600" s="263"/>
      <c r="M600" s="263"/>
      <c r="N600" s="263"/>
      <c r="O600" s="263"/>
      <c r="P600" s="263"/>
      <c r="Q600" s="263"/>
      <c r="R600" s="263"/>
      <c r="S600" s="263"/>
      <c r="T600" s="263"/>
      <c r="U600" s="263"/>
      <c r="V600" s="263"/>
      <c r="W600" s="263"/>
      <c r="X600" s="263"/>
      <c r="Y600" s="263"/>
      <c r="Z600" s="263"/>
      <c r="AA600" s="263"/>
      <c r="AB600" s="263"/>
      <c r="AC600" s="263"/>
      <c r="AD600" s="263"/>
      <c r="AE600" s="263"/>
      <c r="AF600" s="263"/>
      <c r="AG600" s="263"/>
      <c r="AH600" s="263"/>
      <c r="AI600" s="263"/>
      <c r="AJ600" s="263"/>
      <c r="AK600" s="263"/>
      <c r="AL600" s="263"/>
      <c r="AM600" s="263"/>
      <c r="AN600" s="263"/>
      <c r="AO600" s="263"/>
      <c r="AP600" s="263"/>
      <c r="AQ600" s="263"/>
      <c r="AR600" s="263"/>
      <c r="AS600" s="263"/>
      <c r="AT600" s="263"/>
      <c r="AU600" s="263"/>
      <c r="AV600" s="263"/>
      <c r="AW600" s="263"/>
      <c r="AX600" s="263"/>
      <c r="AY600" s="263"/>
      <c r="AZ600" s="263"/>
      <c r="BA600" s="263"/>
      <c r="BB600" s="263"/>
      <c r="BC600" s="263"/>
      <c r="BD600" s="263"/>
      <c r="BE600" s="263"/>
      <c r="BF600" s="263"/>
      <c r="BG600" s="263"/>
    </row>
    <row r="601" spans="1:59" s="212" customFormat="1" x14ac:dyDescent="0.3">
      <c r="A601" s="270"/>
      <c r="B601" s="271"/>
      <c r="J601" s="550"/>
      <c r="K601" s="263"/>
      <c r="L601" s="263"/>
      <c r="M601" s="263"/>
      <c r="N601" s="263"/>
      <c r="O601" s="263"/>
      <c r="P601" s="263"/>
      <c r="Q601" s="263"/>
      <c r="R601" s="263"/>
      <c r="S601" s="263"/>
      <c r="T601" s="263"/>
      <c r="U601" s="263"/>
      <c r="V601" s="263"/>
      <c r="W601" s="263"/>
      <c r="X601" s="263"/>
      <c r="Y601" s="263"/>
      <c r="Z601" s="263"/>
      <c r="AA601" s="263"/>
      <c r="AB601" s="263"/>
      <c r="AC601" s="263"/>
      <c r="AD601" s="263"/>
      <c r="AE601" s="263"/>
      <c r="AF601" s="263"/>
      <c r="AG601" s="263"/>
      <c r="AH601" s="263"/>
      <c r="AI601" s="263"/>
      <c r="AJ601" s="263"/>
      <c r="AK601" s="263"/>
      <c r="AL601" s="263"/>
      <c r="AM601" s="263"/>
      <c r="AN601" s="263"/>
      <c r="AO601" s="263"/>
      <c r="AP601" s="263"/>
      <c r="AQ601" s="263"/>
      <c r="AR601" s="263"/>
      <c r="AS601" s="263"/>
      <c r="AT601" s="263"/>
      <c r="AU601" s="263"/>
      <c r="AV601" s="263"/>
      <c r="AW601" s="263"/>
      <c r="AX601" s="263"/>
      <c r="AY601" s="263"/>
      <c r="AZ601" s="263"/>
      <c r="BA601" s="263"/>
      <c r="BB601" s="263"/>
      <c r="BC601" s="263"/>
      <c r="BD601" s="263"/>
      <c r="BE601" s="263"/>
      <c r="BF601" s="263"/>
      <c r="BG601" s="263"/>
    </row>
    <row r="602" spans="1:59" s="212" customFormat="1" x14ac:dyDescent="0.3">
      <c r="A602" s="270"/>
      <c r="B602" s="271"/>
      <c r="J602" s="550"/>
      <c r="K602" s="263"/>
      <c r="L602" s="263"/>
      <c r="M602" s="263"/>
      <c r="N602" s="263"/>
      <c r="O602" s="263"/>
      <c r="P602" s="263"/>
      <c r="Q602" s="263"/>
      <c r="R602" s="263"/>
      <c r="S602" s="263"/>
      <c r="T602" s="263"/>
      <c r="U602" s="263"/>
      <c r="V602" s="263"/>
      <c r="W602" s="263"/>
      <c r="X602" s="263"/>
      <c r="Y602" s="263"/>
      <c r="Z602" s="263"/>
      <c r="AA602" s="263"/>
      <c r="AB602" s="263"/>
      <c r="AC602" s="263"/>
      <c r="AD602" s="263"/>
      <c r="AE602" s="263"/>
      <c r="AF602" s="263"/>
      <c r="AG602" s="263"/>
      <c r="AH602" s="263"/>
      <c r="AI602" s="263"/>
      <c r="AJ602" s="263"/>
      <c r="AK602" s="263"/>
      <c r="AL602" s="263"/>
      <c r="AM602" s="263"/>
      <c r="AN602" s="263"/>
      <c r="AO602" s="263"/>
      <c r="AP602" s="263"/>
      <c r="AQ602" s="263"/>
      <c r="AR602" s="263"/>
      <c r="AS602" s="263"/>
      <c r="AT602" s="263"/>
      <c r="AU602" s="263"/>
      <c r="AV602" s="263"/>
      <c r="AW602" s="263"/>
      <c r="AX602" s="263"/>
      <c r="AY602" s="263"/>
      <c r="AZ602" s="263"/>
      <c r="BA602" s="263"/>
      <c r="BB602" s="263"/>
      <c r="BC602" s="263"/>
      <c r="BD602" s="263"/>
      <c r="BE602" s="263"/>
      <c r="BF602" s="263"/>
      <c r="BG602" s="263"/>
    </row>
    <row r="603" spans="1:59" s="212" customFormat="1" x14ac:dyDescent="0.3">
      <c r="A603" s="270"/>
      <c r="B603" s="271"/>
      <c r="J603" s="550"/>
      <c r="K603" s="263"/>
      <c r="L603" s="263"/>
      <c r="M603" s="263"/>
      <c r="N603" s="263"/>
      <c r="O603" s="263"/>
      <c r="P603" s="263"/>
      <c r="Q603" s="263"/>
      <c r="R603" s="263"/>
      <c r="S603" s="263"/>
      <c r="T603" s="263"/>
      <c r="U603" s="263"/>
      <c r="V603" s="263"/>
      <c r="W603" s="263"/>
      <c r="X603" s="263"/>
      <c r="Y603" s="263"/>
      <c r="Z603" s="263"/>
      <c r="AA603" s="263"/>
      <c r="AB603" s="263"/>
      <c r="AC603" s="263"/>
      <c r="AD603" s="263"/>
      <c r="AE603" s="263"/>
      <c r="AF603" s="263"/>
      <c r="AG603" s="263"/>
      <c r="AH603" s="263"/>
      <c r="AI603" s="263"/>
      <c r="AJ603" s="263"/>
      <c r="AK603" s="263"/>
      <c r="AL603" s="263"/>
      <c r="AM603" s="263"/>
      <c r="AN603" s="263"/>
      <c r="AO603" s="263"/>
      <c r="AP603" s="263"/>
      <c r="AQ603" s="263"/>
      <c r="AR603" s="263"/>
      <c r="AS603" s="263"/>
      <c r="AT603" s="263"/>
      <c r="AU603" s="263"/>
      <c r="AV603" s="263"/>
      <c r="AW603" s="263"/>
      <c r="AX603" s="263"/>
      <c r="AY603" s="263"/>
      <c r="AZ603" s="263"/>
      <c r="BA603" s="263"/>
      <c r="BB603" s="263"/>
      <c r="BC603" s="263"/>
      <c r="BD603" s="263"/>
      <c r="BE603" s="263"/>
      <c r="BF603" s="263"/>
      <c r="BG603" s="263"/>
    </row>
    <row r="604" spans="1:59" s="212" customFormat="1" x14ac:dyDescent="0.3">
      <c r="A604" s="270"/>
      <c r="B604" s="271"/>
      <c r="J604" s="550"/>
      <c r="K604" s="263"/>
      <c r="L604" s="263"/>
      <c r="M604" s="263"/>
      <c r="N604" s="263"/>
      <c r="O604" s="263"/>
      <c r="P604" s="263"/>
      <c r="Q604" s="263"/>
      <c r="R604" s="263"/>
      <c r="S604" s="263"/>
      <c r="T604" s="263"/>
      <c r="U604" s="263"/>
      <c r="V604" s="263"/>
      <c r="W604" s="263"/>
      <c r="X604" s="263"/>
      <c r="Y604" s="263"/>
      <c r="Z604" s="263"/>
      <c r="AA604" s="263"/>
      <c r="AB604" s="263"/>
      <c r="AC604" s="263"/>
      <c r="AD604" s="263"/>
      <c r="AE604" s="263"/>
      <c r="AF604" s="263"/>
      <c r="AG604" s="263"/>
      <c r="AH604" s="263"/>
      <c r="AI604" s="263"/>
      <c r="AJ604" s="263"/>
      <c r="AK604" s="263"/>
      <c r="AL604" s="263"/>
      <c r="AM604" s="263"/>
      <c r="AN604" s="263"/>
      <c r="AO604" s="263"/>
      <c r="AP604" s="263"/>
      <c r="AQ604" s="263"/>
      <c r="AR604" s="263"/>
      <c r="AS604" s="263"/>
      <c r="AT604" s="263"/>
      <c r="AU604" s="263"/>
      <c r="AV604" s="263"/>
      <c r="AW604" s="263"/>
      <c r="AX604" s="263"/>
      <c r="AY604" s="263"/>
      <c r="AZ604" s="263"/>
      <c r="BA604" s="263"/>
      <c r="BB604" s="263"/>
      <c r="BC604" s="263"/>
      <c r="BD604" s="263"/>
      <c r="BE604" s="263"/>
      <c r="BF604" s="263"/>
      <c r="BG604" s="263"/>
    </row>
    <row r="605" spans="1:59" s="212" customFormat="1" x14ac:dyDescent="0.3">
      <c r="A605" s="270"/>
      <c r="B605" s="271"/>
      <c r="J605" s="550"/>
      <c r="K605" s="263"/>
      <c r="L605" s="263"/>
      <c r="M605" s="263"/>
      <c r="N605" s="263"/>
      <c r="O605" s="263"/>
      <c r="P605" s="263"/>
      <c r="Q605" s="263"/>
      <c r="R605" s="263"/>
      <c r="S605" s="263"/>
      <c r="T605" s="263"/>
      <c r="U605" s="263"/>
      <c r="V605" s="263"/>
      <c r="W605" s="263"/>
      <c r="X605" s="263"/>
      <c r="Y605" s="263"/>
      <c r="Z605" s="263"/>
      <c r="AA605" s="263"/>
      <c r="AB605" s="263"/>
      <c r="AC605" s="263"/>
      <c r="AD605" s="263"/>
      <c r="AE605" s="263"/>
      <c r="AF605" s="263"/>
      <c r="AG605" s="263"/>
      <c r="AH605" s="263"/>
      <c r="AI605" s="263"/>
      <c r="AJ605" s="263"/>
      <c r="AK605" s="263"/>
      <c r="AL605" s="263"/>
      <c r="AM605" s="263"/>
      <c r="AN605" s="263"/>
      <c r="AO605" s="263"/>
      <c r="AP605" s="263"/>
      <c r="AQ605" s="263"/>
      <c r="AR605" s="263"/>
      <c r="AS605" s="263"/>
      <c r="AT605" s="263"/>
      <c r="AU605" s="263"/>
      <c r="AV605" s="263"/>
      <c r="AW605" s="263"/>
      <c r="AX605" s="263"/>
      <c r="AY605" s="263"/>
      <c r="AZ605" s="263"/>
      <c r="BA605" s="263"/>
      <c r="BB605" s="263"/>
      <c r="BC605" s="263"/>
      <c r="BD605" s="263"/>
      <c r="BE605" s="263"/>
      <c r="BF605" s="263"/>
      <c r="BG605" s="263"/>
    </row>
    <row r="606" spans="1:59" s="212" customFormat="1" x14ac:dyDescent="0.3">
      <c r="A606" s="270"/>
      <c r="B606" s="271"/>
      <c r="J606" s="550"/>
      <c r="K606" s="263"/>
      <c r="L606" s="263"/>
      <c r="M606" s="263"/>
      <c r="N606" s="263"/>
      <c r="O606" s="263"/>
      <c r="P606" s="263"/>
      <c r="Q606" s="263"/>
      <c r="R606" s="263"/>
      <c r="S606" s="263"/>
      <c r="T606" s="263"/>
      <c r="U606" s="263"/>
      <c r="V606" s="263"/>
      <c r="W606" s="263"/>
      <c r="X606" s="263"/>
      <c r="Y606" s="263"/>
      <c r="Z606" s="263"/>
      <c r="AA606" s="263"/>
      <c r="AB606" s="263"/>
      <c r="AC606" s="263"/>
      <c r="AD606" s="263"/>
      <c r="AE606" s="263"/>
      <c r="AF606" s="263"/>
      <c r="AG606" s="263"/>
      <c r="AH606" s="263"/>
      <c r="AI606" s="263"/>
      <c r="AJ606" s="263"/>
      <c r="AK606" s="263"/>
      <c r="AL606" s="263"/>
      <c r="AM606" s="263"/>
      <c r="AN606" s="263"/>
      <c r="AO606" s="263"/>
      <c r="AP606" s="263"/>
      <c r="AQ606" s="263"/>
      <c r="AR606" s="263"/>
      <c r="AS606" s="263"/>
      <c r="AT606" s="263"/>
      <c r="AU606" s="263"/>
      <c r="AV606" s="263"/>
      <c r="AW606" s="263"/>
      <c r="AX606" s="263"/>
      <c r="AY606" s="263"/>
      <c r="AZ606" s="263"/>
      <c r="BA606" s="263"/>
      <c r="BB606" s="263"/>
      <c r="BC606" s="263"/>
      <c r="BD606" s="263"/>
      <c r="BE606" s="263"/>
      <c r="BF606" s="263"/>
      <c r="BG606" s="263"/>
    </row>
    <row r="607" spans="1:59" s="212" customFormat="1" x14ac:dyDescent="0.3">
      <c r="A607" s="270"/>
      <c r="B607" s="271"/>
      <c r="J607" s="550"/>
      <c r="K607" s="263"/>
      <c r="L607" s="263"/>
      <c r="M607" s="263"/>
      <c r="N607" s="263"/>
      <c r="O607" s="263"/>
      <c r="P607" s="263"/>
      <c r="Q607" s="263"/>
      <c r="R607" s="263"/>
      <c r="S607" s="263"/>
      <c r="T607" s="263"/>
      <c r="U607" s="263"/>
      <c r="V607" s="263"/>
      <c r="W607" s="263"/>
      <c r="X607" s="263"/>
      <c r="Y607" s="263"/>
      <c r="Z607" s="263"/>
      <c r="AA607" s="263"/>
      <c r="AB607" s="263"/>
      <c r="AC607" s="263"/>
      <c r="AD607" s="263"/>
      <c r="AE607" s="263"/>
      <c r="AF607" s="263"/>
      <c r="AG607" s="263"/>
      <c r="AH607" s="263"/>
      <c r="AI607" s="263"/>
      <c r="AJ607" s="263"/>
      <c r="AK607" s="263"/>
      <c r="AL607" s="263"/>
      <c r="AM607" s="263"/>
      <c r="AN607" s="263"/>
      <c r="AO607" s="263"/>
      <c r="AP607" s="263"/>
      <c r="AQ607" s="263"/>
      <c r="AR607" s="263"/>
      <c r="AS607" s="263"/>
      <c r="AT607" s="263"/>
      <c r="AU607" s="263"/>
      <c r="AV607" s="263"/>
      <c r="AW607" s="263"/>
      <c r="AX607" s="263"/>
      <c r="AY607" s="263"/>
      <c r="AZ607" s="263"/>
      <c r="BA607" s="263"/>
      <c r="BB607" s="263"/>
      <c r="BC607" s="263"/>
      <c r="BD607" s="263"/>
      <c r="BE607" s="263"/>
      <c r="BF607" s="263"/>
      <c r="BG607" s="263"/>
    </row>
    <row r="608" spans="1:59" s="212" customFormat="1" x14ac:dyDescent="0.3">
      <c r="A608" s="270"/>
      <c r="B608" s="271"/>
      <c r="J608" s="550"/>
      <c r="K608" s="263"/>
      <c r="L608" s="263"/>
      <c r="M608" s="263"/>
      <c r="N608" s="263"/>
      <c r="O608" s="263"/>
      <c r="P608" s="263"/>
      <c r="Q608" s="263"/>
      <c r="R608" s="263"/>
      <c r="S608" s="263"/>
      <c r="T608" s="263"/>
      <c r="U608" s="263"/>
      <c r="V608" s="263"/>
      <c r="W608" s="263"/>
      <c r="X608" s="263"/>
      <c r="Y608" s="263"/>
      <c r="Z608" s="263"/>
      <c r="AA608" s="263"/>
      <c r="AB608" s="263"/>
      <c r="AC608" s="263"/>
      <c r="AD608" s="263"/>
      <c r="AE608" s="263"/>
      <c r="AF608" s="263"/>
      <c r="AG608" s="263"/>
      <c r="AH608" s="263"/>
      <c r="AI608" s="263"/>
      <c r="AJ608" s="263"/>
      <c r="AK608" s="263"/>
      <c r="AL608" s="263"/>
      <c r="AM608" s="263"/>
      <c r="AN608" s="263"/>
      <c r="AO608" s="263"/>
      <c r="AP608" s="263"/>
      <c r="AQ608" s="263"/>
      <c r="AR608" s="263"/>
      <c r="AS608" s="263"/>
      <c r="AT608" s="263"/>
      <c r="AU608" s="263"/>
      <c r="AV608" s="263"/>
      <c r="AW608" s="263"/>
      <c r="AX608" s="263"/>
      <c r="AY608" s="263"/>
      <c r="AZ608" s="263"/>
      <c r="BA608" s="263"/>
      <c r="BB608" s="263"/>
      <c r="BC608" s="263"/>
      <c r="BD608" s="263"/>
      <c r="BE608" s="263"/>
      <c r="BF608" s="263"/>
      <c r="BG608" s="263"/>
    </row>
    <row r="609" spans="1:59" s="212" customFormat="1" x14ac:dyDescent="0.3">
      <c r="A609" s="270"/>
      <c r="B609" s="271"/>
      <c r="J609" s="550"/>
      <c r="K609" s="263"/>
      <c r="L609" s="263"/>
      <c r="M609" s="263"/>
      <c r="N609" s="263"/>
      <c r="O609" s="263"/>
      <c r="P609" s="263"/>
      <c r="Q609" s="263"/>
      <c r="R609" s="263"/>
      <c r="S609" s="263"/>
      <c r="T609" s="263"/>
      <c r="U609" s="263"/>
      <c r="V609" s="263"/>
      <c r="W609" s="263"/>
      <c r="X609" s="263"/>
      <c r="Y609" s="263"/>
      <c r="Z609" s="263"/>
      <c r="AA609" s="263"/>
      <c r="AB609" s="263"/>
      <c r="AC609" s="263"/>
      <c r="AD609" s="263"/>
      <c r="AE609" s="263"/>
      <c r="AF609" s="263"/>
      <c r="AG609" s="263"/>
      <c r="AH609" s="263"/>
      <c r="AI609" s="263"/>
      <c r="AJ609" s="263"/>
      <c r="AK609" s="263"/>
      <c r="AL609" s="263"/>
      <c r="AM609" s="263"/>
      <c r="AN609" s="263"/>
      <c r="AO609" s="263"/>
      <c r="AP609" s="263"/>
      <c r="AQ609" s="263"/>
      <c r="AR609" s="263"/>
      <c r="AS609" s="263"/>
      <c r="AT609" s="263"/>
      <c r="AU609" s="263"/>
      <c r="AV609" s="263"/>
      <c r="AW609" s="263"/>
      <c r="AX609" s="263"/>
      <c r="AY609" s="263"/>
      <c r="AZ609" s="263"/>
      <c r="BA609" s="263"/>
      <c r="BB609" s="263"/>
      <c r="BC609" s="263"/>
      <c r="BD609" s="263"/>
      <c r="BE609" s="263"/>
      <c r="BF609" s="263"/>
      <c r="BG609" s="263"/>
    </row>
    <row r="610" spans="1:59" s="212" customFormat="1" x14ac:dyDescent="0.3">
      <c r="A610" s="270"/>
      <c r="B610" s="271"/>
      <c r="J610" s="550"/>
      <c r="K610" s="263"/>
      <c r="L610" s="263"/>
      <c r="M610" s="263"/>
      <c r="N610" s="263"/>
      <c r="O610" s="263"/>
      <c r="P610" s="263"/>
      <c r="Q610" s="263"/>
      <c r="R610" s="263"/>
      <c r="S610" s="263"/>
      <c r="T610" s="263"/>
      <c r="U610" s="263"/>
      <c r="V610" s="263"/>
      <c r="W610" s="263"/>
      <c r="X610" s="263"/>
      <c r="Y610" s="263"/>
      <c r="Z610" s="263"/>
      <c r="AA610" s="263"/>
      <c r="AB610" s="263"/>
      <c r="AC610" s="263"/>
      <c r="AD610" s="263"/>
      <c r="AE610" s="263"/>
      <c r="AF610" s="263"/>
      <c r="AG610" s="263"/>
      <c r="AH610" s="263"/>
      <c r="AI610" s="263"/>
      <c r="AJ610" s="263"/>
      <c r="AK610" s="263"/>
      <c r="AL610" s="263"/>
      <c r="AM610" s="263"/>
      <c r="AN610" s="263"/>
      <c r="AO610" s="263"/>
      <c r="AP610" s="263"/>
      <c r="AQ610" s="263"/>
      <c r="AR610" s="263"/>
      <c r="AS610" s="263"/>
      <c r="AT610" s="263"/>
      <c r="AU610" s="263"/>
      <c r="AV610" s="263"/>
      <c r="AW610" s="263"/>
      <c r="AX610" s="263"/>
      <c r="AY610" s="263"/>
      <c r="AZ610" s="263"/>
      <c r="BA610" s="263"/>
      <c r="BB610" s="263"/>
      <c r="BC610" s="263"/>
      <c r="BD610" s="263"/>
      <c r="BE610" s="263"/>
      <c r="BF610" s="263"/>
      <c r="BG610" s="263"/>
    </row>
    <row r="611" spans="1:59" s="212" customFormat="1" x14ac:dyDescent="0.3">
      <c r="A611" s="270"/>
      <c r="B611" s="271"/>
      <c r="J611" s="550"/>
      <c r="K611" s="263"/>
      <c r="L611" s="263"/>
      <c r="M611" s="263"/>
      <c r="N611" s="263"/>
      <c r="O611" s="263"/>
      <c r="P611" s="263"/>
      <c r="Q611" s="263"/>
      <c r="R611" s="263"/>
      <c r="S611" s="263"/>
      <c r="T611" s="263"/>
      <c r="U611" s="263"/>
      <c r="V611" s="263"/>
      <c r="W611" s="263"/>
      <c r="X611" s="263"/>
      <c r="Y611" s="263"/>
      <c r="Z611" s="263"/>
      <c r="AA611" s="263"/>
      <c r="AB611" s="263"/>
      <c r="AC611" s="263"/>
      <c r="AD611" s="263"/>
      <c r="AE611" s="263"/>
      <c r="AF611" s="263"/>
      <c r="AG611" s="263"/>
      <c r="AH611" s="263"/>
      <c r="AI611" s="263"/>
      <c r="AJ611" s="263"/>
      <c r="AK611" s="263"/>
      <c r="AL611" s="263"/>
      <c r="AM611" s="263"/>
      <c r="AN611" s="263"/>
      <c r="AO611" s="263"/>
      <c r="AP611" s="263"/>
      <c r="AQ611" s="263"/>
      <c r="AR611" s="263"/>
      <c r="AS611" s="263"/>
      <c r="AT611" s="263"/>
      <c r="AU611" s="263"/>
      <c r="AV611" s="263"/>
      <c r="AW611" s="263"/>
      <c r="AX611" s="263"/>
      <c r="AY611" s="263"/>
      <c r="AZ611" s="263"/>
      <c r="BA611" s="263"/>
      <c r="BB611" s="263"/>
      <c r="BC611" s="263"/>
      <c r="BD611" s="263"/>
      <c r="BE611" s="263"/>
      <c r="BF611" s="263"/>
      <c r="BG611" s="263"/>
    </row>
    <row r="612" spans="1:59" s="212" customFormat="1" x14ac:dyDescent="0.3">
      <c r="A612" s="270"/>
      <c r="B612" s="271"/>
      <c r="J612" s="550"/>
      <c r="K612" s="263"/>
      <c r="L612" s="263"/>
      <c r="M612" s="263"/>
      <c r="N612" s="263"/>
      <c r="O612" s="263"/>
      <c r="P612" s="263"/>
      <c r="Q612" s="263"/>
      <c r="R612" s="263"/>
      <c r="S612" s="263"/>
      <c r="T612" s="263"/>
      <c r="U612" s="263"/>
      <c r="V612" s="263"/>
      <c r="W612" s="263"/>
      <c r="X612" s="263"/>
      <c r="Y612" s="263"/>
      <c r="Z612" s="263"/>
      <c r="AA612" s="263"/>
      <c r="AB612" s="263"/>
      <c r="AC612" s="263"/>
      <c r="AD612" s="263"/>
      <c r="AE612" s="263"/>
      <c r="AF612" s="263"/>
      <c r="AG612" s="263"/>
      <c r="AH612" s="263"/>
      <c r="AI612" s="263"/>
      <c r="AJ612" s="263"/>
      <c r="AK612" s="263"/>
      <c r="AL612" s="263"/>
      <c r="AM612" s="263"/>
      <c r="AN612" s="263"/>
      <c r="AO612" s="263"/>
      <c r="AP612" s="263"/>
      <c r="AQ612" s="263"/>
      <c r="AR612" s="263"/>
      <c r="AS612" s="263"/>
      <c r="AT612" s="263"/>
      <c r="AU612" s="263"/>
      <c r="AV612" s="263"/>
      <c r="AW612" s="263"/>
      <c r="AX612" s="263"/>
      <c r="AY612" s="263"/>
      <c r="AZ612" s="263"/>
      <c r="BA612" s="263"/>
      <c r="BB612" s="263"/>
      <c r="BC612" s="263"/>
      <c r="BD612" s="263"/>
      <c r="BE612" s="263"/>
      <c r="BF612" s="263"/>
      <c r="BG612" s="263"/>
    </row>
    <row r="613" spans="1:59" s="212" customFormat="1" x14ac:dyDescent="0.3">
      <c r="A613" s="270"/>
      <c r="B613" s="271"/>
      <c r="J613" s="550"/>
      <c r="K613" s="263"/>
      <c r="L613" s="263"/>
      <c r="M613" s="263"/>
      <c r="N613" s="263"/>
      <c r="O613" s="263"/>
      <c r="P613" s="263"/>
      <c r="Q613" s="263"/>
      <c r="R613" s="263"/>
      <c r="S613" s="263"/>
      <c r="T613" s="263"/>
      <c r="U613" s="263"/>
      <c r="V613" s="263"/>
      <c r="W613" s="263"/>
      <c r="X613" s="263"/>
      <c r="Y613" s="263"/>
      <c r="Z613" s="263"/>
      <c r="AA613" s="263"/>
      <c r="AB613" s="263"/>
      <c r="AC613" s="263"/>
      <c r="AD613" s="263"/>
      <c r="AE613" s="263"/>
      <c r="AF613" s="263"/>
      <c r="AG613" s="263"/>
      <c r="AH613" s="263"/>
      <c r="AI613" s="263"/>
      <c r="AJ613" s="263"/>
      <c r="AK613" s="263"/>
      <c r="AL613" s="263"/>
      <c r="AM613" s="263"/>
      <c r="AN613" s="263"/>
      <c r="AO613" s="263"/>
      <c r="AP613" s="263"/>
      <c r="AQ613" s="263"/>
      <c r="AR613" s="263"/>
      <c r="AS613" s="263"/>
      <c r="AT613" s="263"/>
      <c r="AU613" s="263"/>
      <c r="AV613" s="263"/>
      <c r="AW613" s="263"/>
      <c r="AX613" s="263"/>
      <c r="AY613" s="263"/>
      <c r="AZ613" s="263"/>
      <c r="BA613" s="263"/>
      <c r="BB613" s="263"/>
      <c r="BC613" s="263"/>
      <c r="BD613" s="263"/>
      <c r="BE613" s="263"/>
      <c r="BF613" s="263"/>
      <c r="BG613" s="263"/>
    </row>
    <row r="614" spans="1:59" s="212" customFormat="1" x14ac:dyDescent="0.3">
      <c r="A614" s="270"/>
      <c r="B614" s="271"/>
      <c r="J614" s="550"/>
      <c r="K614" s="263"/>
      <c r="L614" s="263"/>
      <c r="M614" s="263"/>
      <c r="N614" s="263"/>
      <c r="O614" s="263"/>
      <c r="P614" s="263"/>
      <c r="Q614" s="263"/>
      <c r="R614" s="263"/>
      <c r="S614" s="263"/>
      <c r="T614" s="263"/>
      <c r="U614" s="263"/>
      <c r="V614" s="263"/>
      <c r="W614" s="263"/>
      <c r="X614" s="263"/>
      <c r="Y614" s="263"/>
      <c r="Z614" s="263"/>
      <c r="AA614" s="263"/>
      <c r="AB614" s="263"/>
      <c r="AC614" s="263"/>
      <c r="AD614" s="263"/>
      <c r="AE614" s="263"/>
      <c r="AF614" s="263"/>
      <c r="AG614" s="263"/>
      <c r="AH614" s="263"/>
      <c r="AI614" s="263"/>
      <c r="AJ614" s="263"/>
      <c r="AK614" s="263"/>
      <c r="AL614" s="263"/>
      <c r="AM614" s="263"/>
      <c r="AN614" s="263"/>
      <c r="AO614" s="263"/>
      <c r="AP614" s="263"/>
      <c r="AQ614" s="263"/>
      <c r="AR614" s="263"/>
      <c r="AS614" s="263"/>
      <c r="AT614" s="263"/>
      <c r="AU614" s="263"/>
      <c r="AV614" s="263"/>
      <c r="AW614" s="263"/>
      <c r="AX614" s="263"/>
      <c r="AY614" s="263"/>
      <c r="AZ614" s="263"/>
      <c r="BA614" s="263"/>
      <c r="BB614" s="263"/>
      <c r="BC614" s="263"/>
      <c r="BD614" s="263"/>
      <c r="BE614" s="263"/>
      <c r="BF614" s="263"/>
      <c r="BG614" s="263"/>
    </row>
    <row r="615" spans="1:59" s="212" customFormat="1" x14ac:dyDescent="0.3">
      <c r="A615" s="270"/>
      <c r="B615" s="271"/>
      <c r="J615" s="550"/>
      <c r="K615" s="263"/>
      <c r="L615" s="263"/>
      <c r="M615" s="263"/>
      <c r="N615" s="263"/>
      <c r="O615" s="263"/>
      <c r="P615" s="263"/>
      <c r="Q615" s="263"/>
      <c r="R615" s="263"/>
      <c r="S615" s="263"/>
      <c r="T615" s="263"/>
      <c r="U615" s="263"/>
      <c r="V615" s="263"/>
      <c r="W615" s="263"/>
      <c r="X615" s="263"/>
      <c r="Y615" s="263"/>
      <c r="Z615" s="263"/>
      <c r="AA615" s="263"/>
      <c r="AB615" s="263"/>
      <c r="AC615" s="263"/>
      <c r="AD615" s="263"/>
      <c r="AE615" s="263"/>
      <c r="AF615" s="263"/>
      <c r="AG615" s="263"/>
      <c r="AH615" s="263"/>
      <c r="AI615" s="263"/>
      <c r="AJ615" s="263"/>
      <c r="AK615" s="263"/>
      <c r="AL615" s="263"/>
      <c r="AM615" s="263"/>
      <c r="AN615" s="263"/>
      <c r="AO615" s="263"/>
      <c r="AP615" s="263"/>
      <c r="AQ615" s="263"/>
      <c r="AR615" s="263"/>
      <c r="AS615" s="263"/>
      <c r="AT615" s="263"/>
      <c r="AU615" s="263"/>
      <c r="AV615" s="263"/>
      <c r="AW615" s="263"/>
      <c r="AX615" s="263"/>
      <c r="AY615" s="263"/>
      <c r="AZ615" s="263"/>
      <c r="BA615" s="263"/>
      <c r="BB615" s="263"/>
      <c r="BC615" s="263"/>
      <c r="BD615" s="263"/>
      <c r="BE615" s="263"/>
      <c r="BF615" s="263"/>
      <c r="BG615" s="263"/>
    </row>
    <row r="616" spans="1:59" s="212" customFormat="1" x14ac:dyDescent="0.3">
      <c r="A616" s="270"/>
      <c r="B616" s="271"/>
      <c r="J616" s="550"/>
      <c r="K616" s="263"/>
      <c r="L616" s="263"/>
      <c r="M616" s="263"/>
      <c r="N616" s="263"/>
      <c r="O616" s="263"/>
      <c r="P616" s="263"/>
      <c r="Q616" s="263"/>
      <c r="R616" s="263"/>
      <c r="S616" s="263"/>
      <c r="T616" s="263"/>
      <c r="U616" s="263"/>
      <c r="V616" s="263"/>
      <c r="W616" s="263"/>
      <c r="X616" s="263"/>
      <c r="Y616" s="263"/>
      <c r="Z616" s="263"/>
      <c r="AA616" s="263"/>
      <c r="AB616" s="263"/>
      <c r="AC616" s="263"/>
      <c r="AD616" s="263"/>
      <c r="AE616" s="263"/>
      <c r="AF616" s="263"/>
      <c r="AG616" s="263"/>
      <c r="AH616" s="263"/>
      <c r="AI616" s="263"/>
      <c r="AJ616" s="263"/>
      <c r="AK616" s="263"/>
      <c r="AL616" s="263"/>
      <c r="AM616" s="263"/>
      <c r="AN616" s="263"/>
      <c r="AO616" s="263"/>
      <c r="AP616" s="263"/>
      <c r="AQ616" s="263"/>
      <c r="AR616" s="263"/>
      <c r="AS616" s="263"/>
      <c r="AT616" s="263"/>
      <c r="AU616" s="263"/>
      <c r="AV616" s="263"/>
      <c r="AW616" s="263"/>
      <c r="AX616" s="263"/>
      <c r="AY616" s="263"/>
      <c r="AZ616" s="263"/>
      <c r="BA616" s="263"/>
      <c r="BB616" s="263"/>
      <c r="BC616" s="263"/>
      <c r="BD616" s="263"/>
      <c r="BE616" s="263"/>
      <c r="BF616" s="263"/>
      <c r="BG616" s="263"/>
    </row>
    <row r="617" spans="1:59" s="212" customFormat="1" x14ac:dyDescent="0.3">
      <c r="A617" s="270"/>
      <c r="B617" s="271"/>
      <c r="J617" s="550"/>
      <c r="K617" s="263"/>
      <c r="L617" s="263"/>
      <c r="M617" s="263"/>
      <c r="N617" s="263"/>
      <c r="O617" s="263"/>
      <c r="P617" s="263"/>
      <c r="Q617" s="263"/>
      <c r="R617" s="263"/>
      <c r="S617" s="263"/>
      <c r="T617" s="263"/>
      <c r="U617" s="263"/>
      <c r="V617" s="263"/>
      <c r="W617" s="263"/>
      <c r="X617" s="263"/>
      <c r="Y617" s="263"/>
      <c r="Z617" s="263"/>
      <c r="AA617" s="263"/>
      <c r="AB617" s="263"/>
      <c r="AC617" s="263"/>
      <c r="AD617" s="263"/>
      <c r="AE617" s="263"/>
      <c r="AF617" s="263"/>
      <c r="AG617" s="263"/>
      <c r="AH617" s="263"/>
      <c r="AI617" s="263"/>
      <c r="AJ617" s="263"/>
      <c r="AK617" s="263"/>
      <c r="AL617" s="263"/>
      <c r="AM617" s="263"/>
      <c r="AN617" s="263"/>
      <c r="AO617" s="263"/>
      <c r="AP617" s="263"/>
      <c r="AQ617" s="263"/>
      <c r="AR617" s="263"/>
      <c r="AS617" s="263"/>
      <c r="AT617" s="263"/>
      <c r="AU617" s="263"/>
      <c r="AV617" s="263"/>
      <c r="AW617" s="263"/>
      <c r="AX617" s="263"/>
      <c r="AY617" s="263"/>
      <c r="AZ617" s="263"/>
      <c r="BA617" s="263"/>
      <c r="BB617" s="263"/>
      <c r="BC617" s="263"/>
      <c r="BD617" s="263"/>
      <c r="BE617" s="263"/>
      <c r="BF617" s="263"/>
      <c r="BG617" s="263"/>
    </row>
    <row r="618" spans="1:59" s="212" customFormat="1" x14ac:dyDescent="0.3">
      <c r="A618" s="270"/>
      <c r="B618" s="271"/>
      <c r="J618" s="550"/>
      <c r="K618" s="263"/>
      <c r="L618" s="263"/>
      <c r="M618" s="263"/>
      <c r="N618" s="263"/>
      <c r="O618" s="263"/>
      <c r="P618" s="263"/>
      <c r="Q618" s="263"/>
      <c r="R618" s="263"/>
      <c r="S618" s="263"/>
      <c r="T618" s="263"/>
      <c r="U618" s="263"/>
      <c r="V618" s="263"/>
      <c r="W618" s="263"/>
      <c r="X618" s="263"/>
      <c r="Y618" s="263"/>
      <c r="Z618" s="263"/>
      <c r="AA618" s="263"/>
      <c r="AB618" s="263"/>
      <c r="AC618" s="263"/>
      <c r="AD618" s="263"/>
      <c r="AE618" s="263"/>
      <c r="AF618" s="263"/>
      <c r="AG618" s="263"/>
      <c r="AH618" s="263"/>
      <c r="AI618" s="263"/>
      <c r="AJ618" s="263"/>
      <c r="AK618" s="263"/>
      <c r="AL618" s="263"/>
      <c r="AM618" s="263"/>
      <c r="AN618" s="263"/>
      <c r="AO618" s="263"/>
      <c r="AP618" s="263"/>
      <c r="AQ618" s="263"/>
      <c r="AR618" s="263"/>
      <c r="AS618" s="263"/>
      <c r="AT618" s="263"/>
      <c r="AU618" s="263"/>
      <c r="AV618" s="263"/>
      <c r="AW618" s="263"/>
      <c r="AX618" s="263"/>
      <c r="AY618" s="263"/>
      <c r="AZ618" s="263"/>
      <c r="BA618" s="263"/>
      <c r="BB618" s="263"/>
      <c r="BC618" s="263"/>
      <c r="BD618" s="263"/>
      <c r="BE618" s="263"/>
      <c r="BF618" s="263"/>
      <c r="BG618" s="263"/>
    </row>
    <row r="619" spans="1:59" s="212" customFormat="1" x14ac:dyDescent="0.3">
      <c r="A619" s="270"/>
      <c r="B619" s="271"/>
      <c r="J619" s="550"/>
      <c r="K619" s="263"/>
      <c r="L619" s="263"/>
      <c r="M619" s="263"/>
      <c r="N619" s="263"/>
      <c r="O619" s="263"/>
      <c r="P619" s="263"/>
      <c r="Q619" s="263"/>
      <c r="R619" s="263"/>
      <c r="S619" s="263"/>
      <c r="T619" s="263"/>
      <c r="U619" s="263"/>
      <c r="V619" s="263"/>
      <c r="W619" s="263"/>
      <c r="X619" s="263"/>
      <c r="Y619" s="263"/>
      <c r="Z619" s="263"/>
      <c r="AA619" s="263"/>
      <c r="AB619" s="263"/>
      <c r="AC619" s="263"/>
      <c r="AD619" s="263"/>
      <c r="AE619" s="263"/>
      <c r="AF619" s="263"/>
      <c r="AG619" s="263"/>
      <c r="AH619" s="263"/>
      <c r="AI619" s="263"/>
      <c r="AJ619" s="263"/>
      <c r="AK619" s="263"/>
      <c r="AL619" s="263"/>
      <c r="AM619" s="263"/>
      <c r="AN619" s="263"/>
      <c r="AO619" s="263"/>
      <c r="AP619" s="263"/>
      <c r="AQ619" s="263"/>
      <c r="AR619" s="263"/>
      <c r="AS619" s="263"/>
      <c r="AT619" s="263"/>
      <c r="AU619" s="263"/>
      <c r="AV619" s="263"/>
      <c r="AW619" s="263"/>
      <c r="AX619" s="263"/>
      <c r="AY619" s="263"/>
      <c r="AZ619" s="263"/>
      <c r="BA619" s="263"/>
      <c r="BB619" s="263"/>
      <c r="BC619" s="263"/>
      <c r="BD619" s="263"/>
      <c r="BE619" s="263"/>
      <c r="BF619" s="263"/>
      <c r="BG619" s="263"/>
    </row>
    <row r="620" spans="1:59" s="212" customFormat="1" x14ac:dyDescent="0.3">
      <c r="A620" s="270"/>
      <c r="B620" s="271"/>
      <c r="J620" s="550"/>
      <c r="K620" s="263"/>
      <c r="L620" s="263"/>
      <c r="M620" s="263"/>
      <c r="N620" s="263"/>
      <c r="O620" s="263"/>
      <c r="P620" s="263"/>
      <c r="Q620" s="263"/>
      <c r="R620" s="263"/>
      <c r="S620" s="263"/>
      <c r="T620" s="263"/>
      <c r="U620" s="263"/>
      <c r="V620" s="263"/>
      <c r="W620" s="263"/>
      <c r="X620" s="263"/>
      <c r="Y620" s="263"/>
      <c r="Z620" s="263"/>
      <c r="AA620" s="263"/>
      <c r="AB620" s="263"/>
      <c r="AC620" s="263"/>
      <c r="AD620" s="263"/>
      <c r="AE620" s="263"/>
      <c r="AF620" s="263"/>
      <c r="AG620" s="263"/>
      <c r="AH620" s="263"/>
      <c r="AI620" s="263"/>
      <c r="AJ620" s="263"/>
      <c r="AK620" s="263"/>
      <c r="AL620" s="263"/>
      <c r="AM620" s="263"/>
      <c r="AN620" s="263"/>
      <c r="AO620" s="263"/>
      <c r="AP620" s="263"/>
      <c r="AQ620" s="263"/>
      <c r="AR620" s="263"/>
      <c r="AS620" s="263"/>
      <c r="AT620" s="263"/>
      <c r="AU620" s="263"/>
      <c r="AV620" s="263"/>
      <c r="AW620" s="263"/>
      <c r="AX620" s="263"/>
      <c r="AY620" s="263"/>
      <c r="AZ620" s="263"/>
      <c r="BA620" s="263"/>
      <c r="BB620" s="263"/>
      <c r="BC620" s="263"/>
      <c r="BD620" s="263"/>
      <c r="BE620" s="263"/>
      <c r="BF620" s="263"/>
      <c r="BG620" s="263"/>
    </row>
    <row r="621" spans="1:59" s="212" customFormat="1" x14ac:dyDescent="0.3">
      <c r="A621" s="270"/>
      <c r="B621" s="271"/>
      <c r="J621" s="550"/>
      <c r="K621" s="263"/>
      <c r="L621" s="263"/>
      <c r="M621" s="263"/>
      <c r="N621" s="263"/>
      <c r="O621" s="263"/>
      <c r="P621" s="263"/>
      <c r="Q621" s="263"/>
      <c r="R621" s="263"/>
      <c r="S621" s="263"/>
      <c r="T621" s="263"/>
      <c r="U621" s="263"/>
      <c r="V621" s="263"/>
      <c r="W621" s="263"/>
      <c r="X621" s="263"/>
      <c r="Y621" s="263"/>
      <c r="Z621" s="263"/>
      <c r="AA621" s="263"/>
      <c r="AB621" s="263"/>
      <c r="AC621" s="263"/>
      <c r="AD621" s="263"/>
      <c r="AE621" s="263"/>
      <c r="AF621" s="263"/>
      <c r="AG621" s="263"/>
      <c r="AH621" s="263"/>
      <c r="AI621" s="263"/>
      <c r="AJ621" s="263"/>
      <c r="AK621" s="263"/>
      <c r="AL621" s="263"/>
      <c r="AM621" s="263"/>
      <c r="AN621" s="263"/>
      <c r="AO621" s="263"/>
      <c r="AP621" s="263"/>
      <c r="AQ621" s="263"/>
      <c r="AR621" s="263"/>
      <c r="AS621" s="263"/>
      <c r="AT621" s="263"/>
      <c r="AU621" s="263"/>
      <c r="AV621" s="263"/>
      <c r="AW621" s="263"/>
      <c r="AX621" s="263"/>
      <c r="AY621" s="263"/>
      <c r="AZ621" s="263"/>
      <c r="BA621" s="263"/>
      <c r="BB621" s="263"/>
      <c r="BC621" s="263"/>
      <c r="BD621" s="263"/>
      <c r="BE621" s="263"/>
      <c r="BF621" s="263"/>
      <c r="BG621" s="263"/>
    </row>
    <row r="622" spans="1:59" s="212" customFormat="1" x14ac:dyDescent="0.3">
      <c r="A622" s="270"/>
      <c r="B622" s="271"/>
      <c r="J622" s="550"/>
      <c r="K622" s="263"/>
      <c r="L622" s="263"/>
      <c r="M622" s="263"/>
      <c r="N622" s="263"/>
      <c r="O622" s="263"/>
      <c r="P622" s="263"/>
      <c r="Q622" s="263"/>
      <c r="R622" s="263"/>
      <c r="S622" s="263"/>
      <c r="T622" s="263"/>
      <c r="U622" s="263"/>
      <c r="V622" s="263"/>
      <c r="W622" s="263"/>
      <c r="X622" s="263"/>
      <c r="Y622" s="263"/>
      <c r="Z622" s="263"/>
      <c r="AA622" s="263"/>
      <c r="AB622" s="263"/>
      <c r="AC622" s="263"/>
      <c r="AD622" s="263"/>
      <c r="AE622" s="263"/>
      <c r="AF622" s="263"/>
      <c r="AG622" s="263"/>
      <c r="AH622" s="263"/>
      <c r="AI622" s="263"/>
      <c r="AJ622" s="263"/>
      <c r="AK622" s="263"/>
      <c r="AL622" s="263"/>
      <c r="AM622" s="263"/>
      <c r="AN622" s="263"/>
      <c r="AO622" s="263"/>
      <c r="AP622" s="263"/>
      <c r="AQ622" s="263"/>
      <c r="AR622" s="263"/>
      <c r="AS622" s="263"/>
      <c r="AT622" s="263"/>
      <c r="AU622" s="263"/>
      <c r="AV622" s="263"/>
      <c r="AW622" s="263"/>
      <c r="AX622" s="263"/>
      <c r="AY622" s="263"/>
      <c r="AZ622" s="263"/>
      <c r="BA622" s="263"/>
      <c r="BB622" s="263"/>
      <c r="BC622" s="263"/>
      <c r="BD622" s="263"/>
      <c r="BE622" s="263"/>
      <c r="BF622" s="263"/>
      <c r="BG622" s="263"/>
    </row>
    <row r="623" spans="1:59" s="212" customFormat="1" x14ac:dyDescent="0.3">
      <c r="A623" s="270"/>
      <c r="B623" s="271"/>
      <c r="J623" s="550"/>
      <c r="K623" s="263"/>
      <c r="L623" s="263"/>
      <c r="M623" s="263"/>
      <c r="N623" s="263"/>
      <c r="O623" s="263"/>
      <c r="P623" s="263"/>
      <c r="Q623" s="263"/>
      <c r="R623" s="263"/>
      <c r="S623" s="263"/>
      <c r="T623" s="263"/>
      <c r="U623" s="263"/>
      <c r="V623" s="263"/>
      <c r="W623" s="263"/>
      <c r="X623" s="263"/>
      <c r="Y623" s="263"/>
      <c r="Z623" s="263"/>
      <c r="AA623" s="263"/>
      <c r="AB623" s="263"/>
      <c r="AC623" s="263"/>
      <c r="AD623" s="263"/>
      <c r="AE623" s="263"/>
      <c r="AF623" s="263"/>
      <c r="AG623" s="263"/>
      <c r="AH623" s="263"/>
      <c r="AI623" s="263"/>
      <c r="AJ623" s="263"/>
      <c r="AK623" s="263"/>
      <c r="AL623" s="263"/>
      <c r="AM623" s="263"/>
      <c r="AN623" s="263"/>
      <c r="AO623" s="263"/>
      <c r="AP623" s="263"/>
      <c r="AQ623" s="263"/>
      <c r="AR623" s="263"/>
      <c r="AS623" s="263"/>
      <c r="AT623" s="263"/>
      <c r="AU623" s="263"/>
      <c r="AV623" s="263"/>
      <c r="AW623" s="263"/>
      <c r="AX623" s="263"/>
      <c r="AY623" s="263"/>
      <c r="AZ623" s="263"/>
      <c r="BA623" s="263"/>
      <c r="BB623" s="263"/>
      <c r="BC623" s="263"/>
      <c r="BD623" s="263"/>
      <c r="BE623" s="263"/>
      <c r="BF623" s="263"/>
      <c r="BG623" s="263"/>
    </row>
    <row r="624" spans="1:59" s="212" customFormat="1" x14ac:dyDescent="0.3">
      <c r="A624" s="270"/>
      <c r="B624" s="271"/>
      <c r="J624" s="550"/>
      <c r="K624" s="263"/>
      <c r="L624" s="263"/>
      <c r="M624" s="263"/>
      <c r="N624" s="263"/>
      <c r="O624" s="263"/>
      <c r="P624" s="263"/>
      <c r="Q624" s="263"/>
      <c r="R624" s="263"/>
      <c r="S624" s="263"/>
      <c r="T624" s="263"/>
      <c r="U624" s="263"/>
      <c r="V624" s="263"/>
      <c r="W624" s="263"/>
      <c r="X624" s="263"/>
      <c r="Y624" s="263"/>
      <c r="Z624" s="263"/>
      <c r="AA624" s="263"/>
      <c r="AB624" s="263"/>
      <c r="AC624" s="263"/>
      <c r="AD624" s="263"/>
      <c r="AE624" s="263"/>
      <c r="AF624" s="263"/>
      <c r="AG624" s="263"/>
      <c r="AH624" s="263"/>
      <c r="AI624" s="263"/>
      <c r="AJ624" s="263"/>
      <c r="AK624" s="263"/>
      <c r="AL624" s="263"/>
      <c r="AM624" s="263"/>
      <c r="AN624" s="263"/>
      <c r="AO624" s="263"/>
      <c r="AP624" s="263"/>
      <c r="AQ624" s="263"/>
      <c r="AR624" s="263"/>
      <c r="AS624" s="263"/>
      <c r="AT624" s="263"/>
      <c r="AU624" s="263"/>
      <c r="AV624" s="263"/>
      <c r="AW624" s="263"/>
      <c r="AX624" s="263"/>
      <c r="AY624" s="263"/>
      <c r="AZ624" s="263"/>
      <c r="BA624" s="263"/>
      <c r="BB624" s="263"/>
      <c r="BC624" s="263"/>
      <c r="BD624" s="263"/>
      <c r="BE624" s="263"/>
      <c r="BF624" s="263"/>
      <c r="BG624" s="263"/>
    </row>
    <row r="625" spans="1:59" s="212" customFormat="1" x14ac:dyDescent="0.3">
      <c r="A625" s="270"/>
      <c r="B625" s="271"/>
      <c r="J625" s="550"/>
      <c r="K625" s="263"/>
      <c r="L625" s="263"/>
      <c r="M625" s="263"/>
      <c r="N625" s="263"/>
      <c r="O625" s="263"/>
      <c r="P625" s="263"/>
      <c r="Q625" s="263"/>
      <c r="R625" s="263"/>
      <c r="S625" s="263"/>
      <c r="T625" s="263"/>
      <c r="U625" s="263"/>
      <c r="V625" s="263"/>
      <c r="W625" s="263"/>
      <c r="X625" s="263"/>
      <c r="Y625" s="263"/>
      <c r="Z625" s="263"/>
      <c r="AA625" s="263"/>
      <c r="AB625" s="263"/>
      <c r="AC625" s="263"/>
      <c r="AD625" s="263"/>
      <c r="AE625" s="263"/>
      <c r="AF625" s="263"/>
      <c r="AG625" s="263"/>
      <c r="AH625" s="263"/>
      <c r="AI625" s="263"/>
      <c r="AJ625" s="263"/>
      <c r="AK625" s="263"/>
      <c r="AL625" s="263"/>
      <c r="AM625" s="263"/>
      <c r="AN625" s="263"/>
      <c r="AO625" s="263"/>
      <c r="AP625" s="263"/>
      <c r="AQ625" s="263"/>
      <c r="AR625" s="263"/>
      <c r="AS625" s="263"/>
      <c r="AT625" s="263"/>
      <c r="AU625" s="263"/>
      <c r="AV625" s="263"/>
      <c r="AW625" s="263"/>
      <c r="AX625" s="263"/>
      <c r="AY625" s="263"/>
      <c r="AZ625" s="263"/>
      <c r="BA625" s="263"/>
      <c r="BB625" s="263"/>
      <c r="BC625" s="263"/>
      <c r="BD625" s="263"/>
      <c r="BE625" s="263"/>
      <c r="BF625" s="263"/>
      <c r="BG625" s="263"/>
    </row>
    <row r="626" spans="1:59" s="212" customFormat="1" x14ac:dyDescent="0.3">
      <c r="A626" s="270"/>
      <c r="B626" s="271"/>
      <c r="J626" s="550"/>
      <c r="K626" s="263"/>
      <c r="L626" s="263"/>
      <c r="M626" s="263"/>
      <c r="N626" s="263"/>
      <c r="O626" s="263"/>
      <c r="P626" s="263"/>
      <c r="Q626" s="263"/>
      <c r="R626" s="263"/>
      <c r="S626" s="263"/>
      <c r="T626" s="263"/>
      <c r="U626" s="263"/>
      <c r="V626" s="263"/>
      <c r="W626" s="263"/>
      <c r="X626" s="263"/>
      <c r="Y626" s="263"/>
      <c r="Z626" s="263"/>
      <c r="AA626" s="263"/>
      <c r="AB626" s="263"/>
      <c r="AC626" s="263"/>
      <c r="AD626" s="263"/>
      <c r="AE626" s="263"/>
      <c r="AF626" s="263"/>
      <c r="AG626" s="263"/>
      <c r="AH626" s="263"/>
      <c r="AI626" s="263"/>
      <c r="AJ626" s="263"/>
      <c r="AK626" s="263"/>
      <c r="AL626" s="263"/>
      <c r="AM626" s="263"/>
      <c r="AN626" s="263"/>
      <c r="AO626" s="263"/>
      <c r="AP626" s="263"/>
      <c r="AQ626" s="263"/>
      <c r="AR626" s="263"/>
      <c r="AS626" s="263"/>
      <c r="AT626" s="263"/>
      <c r="AU626" s="263"/>
      <c r="AV626" s="263"/>
      <c r="AW626" s="263"/>
      <c r="AX626" s="263"/>
      <c r="AY626" s="263"/>
      <c r="AZ626" s="263"/>
      <c r="BA626" s="263"/>
      <c r="BB626" s="263"/>
      <c r="BC626" s="263"/>
      <c r="BD626" s="263"/>
      <c r="BE626" s="263"/>
      <c r="BF626" s="263"/>
      <c r="BG626" s="263"/>
    </row>
    <row r="627" spans="1:59" s="212" customFormat="1" x14ac:dyDescent="0.3">
      <c r="A627" s="270"/>
      <c r="B627" s="271"/>
      <c r="J627" s="550"/>
      <c r="K627" s="263"/>
      <c r="L627" s="263"/>
      <c r="M627" s="263"/>
      <c r="N627" s="263"/>
      <c r="O627" s="263"/>
      <c r="P627" s="263"/>
      <c r="Q627" s="263"/>
      <c r="R627" s="263"/>
      <c r="S627" s="263"/>
      <c r="T627" s="263"/>
      <c r="U627" s="263"/>
      <c r="V627" s="263"/>
      <c r="W627" s="263"/>
      <c r="X627" s="263"/>
      <c r="Y627" s="263"/>
      <c r="Z627" s="263"/>
      <c r="AA627" s="263"/>
      <c r="AB627" s="263"/>
      <c r="AC627" s="263"/>
      <c r="AD627" s="263"/>
      <c r="AE627" s="263"/>
      <c r="AF627" s="263"/>
      <c r="AG627" s="263"/>
      <c r="AH627" s="263"/>
      <c r="AI627" s="263"/>
      <c r="AJ627" s="263"/>
      <c r="AK627" s="263"/>
      <c r="AL627" s="263"/>
      <c r="AM627" s="263"/>
      <c r="AN627" s="263"/>
      <c r="AO627" s="263"/>
      <c r="AP627" s="263"/>
      <c r="AQ627" s="263"/>
      <c r="AR627" s="263"/>
      <c r="AS627" s="263"/>
      <c r="AT627" s="263"/>
      <c r="AU627" s="263"/>
      <c r="AV627" s="263"/>
      <c r="AW627" s="263"/>
      <c r="AX627" s="263"/>
      <c r="AY627" s="263"/>
      <c r="AZ627" s="263"/>
      <c r="BA627" s="263"/>
      <c r="BB627" s="263"/>
      <c r="BC627" s="263"/>
      <c r="BD627" s="263"/>
      <c r="BE627" s="263"/>
      <c r="BF627" s="263"/>
      <c r="BG627" s="263"/>
    </row>
    <row r="628" spans="1:59" s="212" customFormat="1" x14ac:dyDescent="0.3">
      <c r="A628" s="270"/>
      <c r="B628" s="271"/>
      <c r="J628" s="550"/>
      <c r="K628" s="263"/>
      <c r="L628" s="263"/>
      <c r="M628" s="263"/>
      <c r="N628" s="263"/>
      <c r="O628" s="263"/>
      <c r="P628" s="263"/>
      <c r="Q628" s="263"/>
      <c r="R628" s="263"/>
      <c r="S628" s="263"/>
      <c r="T628" s="263"/>
      <c r="U628" s="263"/>
      <c r="V628" s="263"/>
      <c r="W628" s="263"/>
      <c r="X628" s="263"/>
      <c r="Y628" s="263"/>
      <c r="Z628" s="263"/>
      <c r="AA628" s="263"/>
      <c r="AB628" s="263"/>
      <c r="AC628" s="263"/>
      <c r="AD628" s="263"/>
      <c r="AE628" s="263"/>
      <c r="AF628" s="263"/>
      <c r="AG628" s="263"/>
      <c r="AH628" s="263"/>
      <c r="AI628" s="263"/>
      <c r="AJ628" s="263"/>
      <c r="AK628" s="263"/>
      <c r="AL628" s="263"/>
      <c r="AM628" s="263"/>
      <c r="AN628" s="263"/>
      <c r="AO628" s="263"/>
      <c r="AP628" s="263"/>
      <c r="AQ628" s="263"/>
      <c r="AR628" s="263"/>
      <c r="AS628" s="263"/>
      <c r="AT628" s="263"/>
      <c r="AU628" s="263"/>
      <c r="AV628" s="263"/>
      <c r="AW628" s="263"/>
      <c r="AX628" s="263"/>
      <c r="AY628" s="263"/>
      <c r="AZ628" s="263"/>
      <c r="BA628" s="263"/>
      <c r="BB628" s="263"/>
      <c r="BC628" s="263"/>
      <c r="BD628" s="263"/>
      <c r="BE628" s="263"/>
      <c r="BF628" s="263"/>
      <c r="BG628" s="263"/>
    </row>
    <row r="629" spans="1:59" s="212" customFormat="1" x14ac:dyDescent="0.3">
      <c r="A629" s="270"/>
      <c r="B629" s="271"/>
      <c r="J629" s="550"/>
      <c r="K629" s="263"/>
      <c r="L629" s="263"/>
      <c r="M629" s="263"/>
      <c r="N629" s="263"/>
      <c r="O629" s="263"/>
      <c r="P629" s="263"/>
      <c r="Q629" s="263"/>
      <c r="R629" s="263"/>
      <c r="S629" s="263"/>
      <c r="T629" s="263"/>
      <c r="U629" s="263"/>
      <c r="V629" s="263"/>
      <c r="W629" s="263"/>
      <c r="X629" s="263"/>
      <c r="Y629" s="263"/>
      <c r="Z629" s="263"/>
      <c r="AA629" s="263"/>
      <c r="AB629" s="263"/>
      <c r="AC629" s="263"/>
      <c r="AD629" s="263"/>
      <c r="AE629" s="263"/>
      <c r="AF629" s="263"/>
      <c r="AG629" s="263"/>
      <c r="AH629" s="263"/>
      <c r="AI629" s="263"/>
      <c r="AJ629" s="263"/>
      <c r="AK629" s="263"/>
      <c r="AL629" s="263"/>
      <c r="AM629" s="263"/>
      <c r="AN629" s="263"/>
      <c r="AO629" s="263"/>
      <c r="AP629" s="263"/>
      <c r="AQ629" s="263"/>
      <c r="AR629" s="263"/>
      <c r="AS629" s="263"/>
      <c r="AT629" s="263"/>
      <c r="AU629" s="263"/>
      <c r="AV629" s="263"/>
      <c r="AW629" s="263"/>
      <c r="AX629" s="263"/>
      <c r="AY629" s="263"/>
      <c r="AZ629" s="263"/>
      <c r="BA629" s="263"/>
      <c r="BB629" s="263"/>
      <c r="BC629" s="263"/>
      <c r="BD629" s="263"/>
      <c r="BE629" s="263"/>
      <c r="BF629" s="263"/>
      <c r="BG629" s="263"/>
    </row>
    <row r="630" spans="1:59" s="212" customFormat="1" x14ac:dyDescent="0.3">
      <c r="A630" s="270"/>
      <c r="B630" s="271"/>
      <c r="J630" s="550"/>
      <c r="K630" s="263"/>
      <c r="L630" s="263"/>
      <c r="M630" s="263"/>
      <c r="N630" s="263"/>
      <c r="O630" s="263"/>
      <c r="P630" s="263"/>
      <c r="Q630" s="263"/>
      <c r="R630" s="263"/>
      <c r="S630" s="263"/>
      <c r="T630" s="263"/>
      <c r="U630" s="263"/>
      <c r="V630" s="263"/>
      <c r="W630" s="263"/>
      <c r="X630" s="263"/>
      <c r="Y630" s="263"/>
      <c r="Z630" s="263"/>
      <c r="AA630" s="263"/>
      <c r="AB630" s="263"/>
      <c r="AC630" s="263"/>
      <c r="AD630" s="263"/>
      <c r="AE630" s="263"/>
      <c r="AF630" s="263"/>
      <c r="AG630" s="263"/>
      <c r="AH630" s="263"/>
      <c r="AI630" s="263"/>
      <c r="AJ630" s="263"/>
      <c r="AK630" s="263"/>
      <c r="AL630" s="263"/>
      <c r="AM630" s="263"/>
      <c r="AN630" s="263"/>
      <c r="AO630" s="263"/>
      <c r="AP630" s="263"/>
      <c r="AQ630" s="263"/>
      <c r="AR630" s="263"/>
      <c r="AS630" s="263"/>
      <c r="AT630" s="263"/>
      <c r="AU630" s="263"/>
      <c r="AV630" s="263"/>
      <c r="AW630" s="263"/>
      <c r="AX630" s="263"/>
      <c r="AY630" s="263"/>
      <c r="AZ630" s="263"/>
      <c r="BA630" s="263"/>
      <c r="BB630" s="263"/>
      <c r="BC630" s="263"/>
      <c r="BD630" s="263"/>
      <c r="BE630" s="263"/>
      <c r="BF630" s="263"/>
      <c r="BG630" s="263"/>
    </row>
    <row r="631" spans="1:59" s="212" customFormat="1" x14ac:dyDescent="0.3">
      <c r="A631" s="270"/>
      <c r="B631" s="271"/>
      <c r="J631" s="550"/>
      <c r="K631" s="263"/>
      <c r="L631" s="263"/>
      <c r="M631" s="263"/>
      <c r="N631" s="263"/>
      <c r="O631" s="263"/>
      <c r="P631" s="263"/>
      <c r="Q631" s="263"/>
      <c r="R631" s="263"/>
      <c r="S631" s="263"/>
      <c r="T631" s="263"/>
      <c r="U631" s="263"/>
      <c r="V631" s="263"/>
      <c r="W631" s="263"/>
      <c r="X631" s="263"/>
      <c r="Y631" s="263"/>
      <c r="Z631" s="263"/>
      <c r="AA631" s="263"/>
      <c r="AB631" s="263"/>
      <c r="AC631" s="263"/>
      <c r="AD631" s="263"/>
      <c r="AE631" s="263"/>
      <c r="AF631" s="263"/>
      <c r="AG631" s="263"/>
      <c r="AH631" s="263"/>
      <c r="AI631" s="263"/>
      <c r="AJ631" s="263"/>
      <c r="AK631" s="263"/>
      <c r="AL631" s="263"/>
      <c r="AM631" s="263"/>
      <c r="AN631" s="263"/>
      <c r="AO631" s="263"/>
      <c r="AP631" s="263"/>
      <c r="AQ631" s="263"/>
      <c r="AR631" s="263"/>
      <c r="AS631" s="263"/>
      <c r="AT631" s="263"/>
      <c r="AU631" s="263"/>
      <c r="AV631" s="263"/>
      <c r="AW631" s="263"/>
      <c r="AX631" s="263"/>
      <c r="AY631" s="263"/>
      <c r="AZ631" s="263"/>
      <c r="BA631" s="263"/>
      <c r="BB631" s="263"/>
      <c r="BC631" s="263"/>
      <c r="BD631" s="263"/>
      <c r="BE631" s="263"/>
      <c r="BF631" s="263"/>
      <c r="BG631" s="263"/>
    </row>
    <row r="632" spans="1:59" s="212" customFormat="1" x14ac:dyDescent="0.3">
      <c r="A632" s="270"/>
      <c r="B632" s="271"/>
      <c r="J632" s="550"/>
      <c r="K632" s="263"/>
      <c r="L632" s="263"/>
      <c r="M632" s="263"/>
      <c r="N632" s="263"/>
      <c r="O632" s="263"/>
      <c r="P632" s="263"/>
      <c r="Q632" s="263"/>
      <c r="R632" s="263"/>
      <c r="S632" s="263"/>
      <c r="T632" s="263"/>
      <c r="U632" s="263"/>
      <c r="V632" s="263"/>
      <c r="W632" s="263"/>
      <c r="X632" s="263"/>
      <c r="Y632" s="263"/>
      <c r="Z632" s="263"/>
      <c r="AA632" s="263"/>
      <c r="AB632" s="263"/>
      <c r="AC632" s="263"/>
      <c r="AD632" s="263"/>
      <c r="AE632" s="263"/>
      <c r="AF632" s="263"/>
      <c r="AG632" s="263"/>
      <c r="AH632" s="263"/>
      <c r="AI632" s="263"/>
      <c r="AJ632" s="263"/>
      <c r="AK632" s="263"/>
      <c r="AL632" s="263"/>
      <c r="AM632" s="263"/>
      <c r="AN632" s="263"/>
      <c r="AO632" s="263"/>
      <c r="AP632" s="263"/>
      <c r="AQ632" s="263"/>
      <c r="AR632" s="263"/>
      <c r="AS632" s="263"/>
      <c r="AT632" s="263"/>
      <c r="AU632" s="263"/>
      <c r="AV632" s="263"/>
      <c r="AW632" s="263"/>
      <c r="AX632" s="263"/>
      <c r="AY632" s="263"/>
      <c r="AZ632" s="263"/>
      <c r="BA632" s="263"/>
      <c r="BB632" s="263"/>
      <c r="BC632" s="263"/>
      <c r="BD632" s="263"/>
      <c r="BE632" s="263"/>
      <c r="BF632" s="263"/>
      <c r="BG632" s="263"/>
    </row>
    <row r="633" spans="1:59" s="212" customFormat="1" x14ac:dyDescent="0.3">
      <c r="A633" s="270"/>
      <c r="B633" s="271"/>
      <c r="J633" s="550"/>
      <c r="K633" s="263"/>
      <c r="L633" s="263"/>
      <c r="M633" s="263"/>
      <c r="N633" s="263"/>
      <c r="O633" s="263"/>
      <c r="P633" s="263"/>
      <c r="Q633" s="263"/>
      <c r="R633" s="263"/>
      <c r="S633" s="263"/>
      <c r="T633" s="263"/>
      <c r="U633" s="263"/>
      <c r="V633" s="263"/>
      <c r="W633" s="263"/>
      <c r="X633" s="263"/>
      <c r="Y633" s="263"/>
      <c r="Z633" s="263"/>
      <c r="AA633" s="263"/>
      <c r="AB633" s="263"/>
      <c r="AC633" s="263"/>
      <c r="AD633" s="263"/>
      <c r="AE633" s="263"/>
      <c r="AF633" s="263"/>
      <c r="AG633" s="263"/>
      <c r="AH633" s="263"/>
      <c r="AI633" s="263"/>
      <c r="AJ633" s="263"/>
      <c r="AK633" s="263"/>
      <c r="AL633" s="263"/>
      <c r="AM633" s="263"/>
      <c r="AN633" s="263"/>
      <c r="AO633" s="263"/>
      <c r="AP633" s="263"/>
      <c r="AQ633" s="263"/>
      <c r="AR633" s="263"/>
      <c r="AS633" s="263"/>
      <c r="AT633" s="263"/>
      <c r="AU633" s="263"/>
      <c r="AV633" s="263"/>
      <c r="AW633" s="263"/>
      <c r="AX633" s="263"/>
      <c r="AY633" s="263"/>
      <c r="AZ633" s="263"/>
      <c r="BA633" s="263"/>
      <c r="BB633" s="263"/>
      <c r="BC633" s="263"/>
      <c r="BD633" s="263"/>
      <c r="BE633" s="263"/>
      <c r="BF633" s="263"/>
      <c r="BG633" s="263"/>
    </row>
    <row r="634" spans="1:59" s="212" customFormat="1" x14ac:dyDescent="0.3">
      <c r="A634" s="270"/>
      <c r="B634" s="271"/>
      <c r="J634" s="550"/>
      <c r="K634" s="263"/>
      <c r="L634" s="263"/>
      <c r="M634" s="263"/>
      <c r="N634" s="263"/>
      <c r="O634" s="263"/>
      <c r="P634" s="263"/>
      <c r="Q634" s="263"/>
      <c r="R634" s="263"/>
      <c r="S634" s="263"/>
      <c r="T634" s="263"/>
      <c r="U634" s="263"/>
      <c r="V634" s="263"/>
      <c r="W634" s="263"/>
      <c r="X634" s="263"/>
      <c r="Y634" s="263"/>
      <c r="Z634" s="263"/>
      <c r="AA634" s="263"/>
      <c r="AB634" s="263"/>
      <c r="AC634" s="263"/>
      <c r="AD634" s="263"/>
      <c r="AE634" s="263"/>
      <c r="AF634" s="263"/>
      <c r="AG634" s="263"/>
      <c r="AH634" s="263"/>
      <c r="AI634" s="263"/>
      <c r="AJ634" s="263"/>
      <c r="AK634" s="263"/>
      <c r="AL634" s="263"/>
      <c r="AM634" s="263"/>
      <c r="AN634" s="263"/>
      <c r="AO634" s="263"/>
      <c r="AP634" s="263"/>
      <c r="AQ634" s="263"/>
      <c r="AR634" s="263"/>
      <c r="AS634" s="263"/>
      <c r="AT634" s="263"/>
      <c r="AU634" s="263"/>
      <c r="AV634" s="263"/>
      <c r="AW634" s="263"/>
      <c r="AX634" s="263"/>
      <c r="AY634" s="263"/>
      <c r="AZ634" s="263"/>
      <c r="BA634" s="263"/>
      <c r="BB634" s="263"/>
      <c r="BC634" s="263"/>
      <c r="BD634" s="263"/>
      <c r="BE634" s="263"/>
      <c r="BF634" s="263"/>
      <c r="BG634" s="263"/>
    </row>
    <row r="635" spans="1:59" s="212" customFormat="1" x14ac:dyDescent="0.3">
      <c r="A635" s="270"/>
      <c r="B635" s="271"/>
      <c r="J635" s="550"/>
      <c r="K635" s="263"/>
      <c r="L635" s="263"/>
      <c r="M635" s="263"/>
      <c r="N635" s="263"/>
      <c r="O635" s="263"/>
      <c r="P635" s="263"/>
      <c r="Q635" s="263"/>
      <c r="R635" s="263"/>
      <c r="S635" s="263"/>
      <c r="T635" s="263"/>
      <c r="U635" s="263"/>
      <c r="V635" s="263"/>
      <c r="W635" s="263"/>
      <c r="X635" s="263"/>
      <c r="Y635" s="263"/>
      <c r="Z635" s="263"/>
      <c r="AA635" s="263"/>
      <c r="AB635" s="263"/>
      <c r="AC635" s="263"/>
      <c r="AD635" s="263"/>
      <c r="AE635" s="263"/>
      <c r="AF635" s="263"/>
      <c r="AG635" s="263"/>
      <c r="AH635" s="263"/>
      <c r="AI635" s="263"/>
      <c r="AJ635" s="263"/>
      <c r="AK635" s="263"/>
      <c r="AL635" s="263"/>
      <c r="AM635" s="263"/>
      <c r="AN635" s="263"/>
      <c r="AO635" s="263"/>
      <c r="AP635" s="263"/>
      <c r="AQ635" s="263"/>
      <c r="AR635" s="263"/>
      <c r="AS635" s="263"/>
      <c r="AT635" s="263"/>
      <c r="AU635" s="263"/>
      <c r="AV635" s="263"/>
      <c r="AW635" s="263"/>
      <c r="AX635" s="263"/>
      <c r="AY635" s="263"/>
      <c r="AZ635" s="263"/>
      <c r="BA635" s="263"/>
      <c r="BB635" s="263"/>
      <c r="BC635" s="263"/>
      <c r="BD635" s="263"/>
      <c r="BE635" s="263"/>
      <c r="BF635" s="263"/>
      <c r="BG635" s="263"/>
    </row>
    <row r="636" spans="1:59" s="212" customFormat="1" x14ac:dyDescent="0.3">
      <c r="A636" s="270"/>
      <c r="B636" s="271"/>
      <c r="J636" s="550"/>
      <c r="K636" s="263"/>
      <c r="L636" s="263"/>
      <c r="M636" s="263"/>
      <c r="N636" s="263"/>
      <c r="O636" s="263"/>
      <c r="P636" s="263"/>
      <c r="Q636" s="263"/>
      <c r="R636" s="263"/>
      <c r="S636" s="263"/>
      <c r="T636" s="263"/>
      <c r="U636" s="263"/>
      <c r="V636" s="263"/>
      <c r="W636" s="263"/>
      <c r="X636" s="263"/>
      <c r="Y636" s="263"/>
      <c r="Z636" s="263"/>
      <c r="AA636" s="263"/>
      <c r="AB636" s="263"/>
      <c r="AC636" s="263"/>
      <c r="AD636" s="263"/>
      <c r="AE636" s="263"/>
      <c r="AF636" s="263"/>
      <c r="AG636" s="263"/>
      <c r="AH636" s="263"/>
      <c r="AI636" s="263"/>
      <c r="AJ636" s="263"/>
      <c r="AK636" s="263"/>
      <c r="AL636" s="263"/>
      <c r="AM636" s="263"/>
      <c r="AN636" s="263"/>
      <c r="AO636" s="263"/>
      <c r="AP636" s="263"/>
      <c r="AQ636" s="263"/>
      <c r="AR636" s="263"/>
      <c r="AS636" s="263"/>
      <c r="AT636" s="263"/>
      <c r="AU636" s="263"/>
      <c r="AV636" s="263"/>
      <c r="AW636" s="263"/>
      <c r="AX636" s="263"/>
      <c r="AY636" s="263"/>
      <c r="AZ636" s="263"/>
      <c r="BA636" s="263"/>
      <c r="BB636" s="263"/>
      <c r="BC636" s="263"/>
      <c r="BD636" s="263"/>
      <c r="BE636" s="263"/>
      <c r="BF636" s="263"/>
      <c r="BG636" s="263"/>
    </row>
    <row r="637" spans="1:59" s="212" customFormat="1" x14ac:dyDescent="0.3">
      <c r="A637" s="270"/>
      <c r="B637" s="271"/>
      <c r="J637" s="550"/>
      <c r="K637" s="263"/>
      <c r="L637" s="263"/>
      <c r="M637" s="263"/>
      <c r="N637" s="263"/>
      <c r="O637" s="263"/>
      <c r="P637" s="263"/>
      <c r="Q637" s="263"/>
      <c r="R637" s="263"/>
      <c r="S637" s="263"/>
      <c r="T637" s="263"/>
      <c r="U637" s="263"/>
      <c r="V637" s="263"/>
      <c r="W637" s="263"/>
      <c r="X637" s="263"/>
      <c r="Y637" s="263"/>
      <c r="Z637" s="263"/>
      <c r="AA637" s="263"/>
      <c r="AB637" s="263"/>
      <c r="AC637" s="263"/>
      <c r="AD637" s="263"/>
      <c r="AE637" s="263"/>
      <c r="AF637" s="263"/>
      <c r="AG637" s="263"/>
      <c r="AH637" s="263"/>
      <c r="AI637" s="263"/>
      <c r="AJ637" s="263"/>
      <c r="AK637" s="263"/>
      <c r="AL637" s="263"/>
      <c r="AM637" s="263"/>
      <c r="AN637" s="263"/>
      <c r="AO637" s="263"/>
      <c r="AP637" s="263"/>
      <c r="AQ637" s="263"/>
      <c r="AR637" s="263"/>
      <c r="AS637" s="263"/>
      <c r="AT637" s="263"/>
      <c r="AU637" s="263"/>
      <c r="AV637" s="263"/>
      <c r="AW637" s="263"/>
      <c r="AX637" s="263"/>
      <c r="AY637" s="263"/>
      <c r="AZ637" s="263"/>
      <c r="BA637" s="263"/>
      <c r="BB637" s="263"/>
      <c r="BC637" s="263"/>
      <c r="BD637" s="263"/>
      <c r="BE637" s="263"/>
      <c r="BF637" s="263"/>
      <c r="BG637" s="263"/>
    </row>
    <row r="638" spans="1:59" s="212" customFormat="1" x14ac:dyDescent="0.3">
      <c r="A638" s="270"/>
      <c r="B638" s="271"/>
      <c r="J638" s="550"/>
      <c r="K638" s="263"/>
      <c r="L638" s="263"/>
      <c r="M638" s="263"/>
      <c r="N638" s="263"/>
      <c r="O638" s="263"/>
      <c r="P638" s="263"/>
      <c r="Q638" s="263"/>
      <c r="R638" s="263"/>
      <c r="S638" s="263"/>
      <c r="T638" s="263"/>
      <c r="U638" s="263"/>
      <c r="V638" s="263"/>
      <c r="W638" s="263"/>
      <c r="X638" s="263"/>
      <c r="Y638" s="263"/>
      <c r="Z638" s="263"/>
      <c r="AA638" s="263"/>
      <c r="AB638" s="263"/>
      <c r="AC638" s="263"/>
      <c r="AD638" s="263"/>
      <c r="AE638" s="263"/>
      <c r="AF638" s="263"/>
      <c r="AG638" s="263"/>
      <c r="AH638" s="263"/>
      <c r="AI638" s="263"/>
      <c r="AJ638" s="263"/>
      <c r="AK638" s="263"/>
      <c r="AL638" s="263"/>
      <c r="AM638" s="263"/>
      <c r="AN638" s="263"/>
      <c r="AO638" s="263"/>
      <c r="AP638" s="263"/>
      <c r="AQ638" s="263"/>
      <c r="AR638" s="263"/>
      <c r="AS638" s="263"/>
      <c r="AT638" s="263"/>
      <c r="AU638" s="263"/>
      <c r="AV638" s="263"/>
      <c r="AW638" s="263"/>
      <c r="AX638" s="263"/>
      <c r="AY638" s="263"/>
      <c r="AZ638" s="263"/>
      <c r="BA638" s="263"/>
      <c r="BB638" s="263"/>
      <c r="BC638" s="263"/>
      <c r="BD638" s="263"/>
      <c r="BE638" s="263"/>
      <c r="BF638" s="263"/>
      <c r="BG638" s="263"/>
    </row>
    <row r="639" spans="1:59" s="212" customFormat="1" x14ac:dyDescent="0.3">
      <c r="A639" s="270"/>
      <c r="B639" s="271"/>
      <c r="J639" s="550"/>
      <c r="K639" s="263"/>
      <c r="L639" s="263"/>
      <c r="M639" s="263"/>
      <c r="N639" s="263"/>
      <c r="O639" s="263"/>
      <c r="P639" s="263"/>
      <c r="Q639" s="263"/>
      <c r="R639" s="263"/>
      <c r="S639" s="263"/>
      <c r="T639" s="263"/>
      <c r="U639" s="263"/>
      <c r="V639" s="263"/>
      <c r="W639" s="263"/>
      <c r="X639" s="263"/>
      <c r="Y639" s="263"/>
      <c r="Z639" s="263"/>
      <c r="AA639" s="263"/>
      <c r="AB639" s="263"/>
      <c r="AC639" s="263"/>
      <c r="AD639" s="263"/>
      <c r="AE639" s="263"/>
      <c r="AF639" s="263"/>
      <c r="AG639" s="263"/>
      <c r="AH639" s="263"/>
      <c r="AI639" s="263"/>
      <c r="AJ639" s="263"/>
      <c r="AK639" s="263"/>
      <c r="AL639" s="263"/>
      <c r="AM639" s="263"/>
      <c r="AN639" s="263"/>
      <c r="AO639" s="263"/>
      <c r="AP639" s="263"/>
      <c r="AQ639" s="263"/>
      <c r="AR639" s="263"/>
      <c r="AS639" s="263"/>
      <c r="AT639" s="263"/>
      <c r="AU639" s="263"/>
      <c r="AV639" s="263"/>
      <c r="AW639" s="263"/>
      <c r="AX639" s="263"/>
      <c r="AY639" s="263"/>
      <c r="AZ639" s="263"/>
      <c r="BA639" s="263"/>
      <c r="BB639" s="263"/>
      <c r="BC639" s="263"/>
      <c r="BD639" s="263"/>
      <c r="BE639" s="263"/>
      <c r="BF639" s="263"/>
      <c r="BG639" s="263"/>
    </row>
    <row r="640" spans="1:59" s="212" customFormat="1" x14ac:dyDescent="0.3">
      <c r="A640" s="270"/>
      <c r="B640" s="271"/>
      <c r="J640" s="550"/>
      <c r="K640" s="263"/>
      <c r="L640" s="263"/>
      <c r="M640" s="263"/>
      <c r="N640" s="263"/>
      <c r="O640" s="263"/>
      <c r="P640" s="263"/>
      <c r="Q640" s="263"/>
      <c r="R640" s="263"/>
      <c r="S640" s="263"/>
      <c r="T640" s="263"/>
      <c r="U640" s="263"/>
      <c r="V640" s="263"/>
      <c r="W640" s="263"/>
      <c r="X640" s="263"/>
      <c r="Y640" s="263"/>
      <c r="Z640" s="263"/>
      <c r="AA640" s="263"/>
      <c r="AB640" s="263"/>
      <c r="AC640" s="263"/>
      <c r="AD640" s="263"/>
      <c r="AE640" s="263"/>
      <c r="AF640" s="263"/>
      <c r="AG640" s="263"/>
      <c r="AH640" s="263"/>
      <c r="AI640" s="263"/>
      <c r="AJ640" s="263"/>
      <c r="AK640" s="263"/>
      <c r="AL640" s="263"/>
      <c r="AM640" s="263"/>
      <c r="AN640" s="263"/>
      <c r="AO640" s="263"/>
      <c r="AP640" s="263"/>
      <c r="AQ640" s="263"/>
      <c r="AR640" s="263"/>
      <c r="AS640" s="263"/>
      <c r="AT640" s="263"/>
      <c r="AU640" s="263"/>
      <c r="AV640" s="263"/>
      <c r="AW640" s="263"/>
      <c r="AX640" s="263"/>
      <c r="AY640" s="263"/>
      <c r="AZ640" s="263"/>
      <c r="BA640" s="263"/>
      <c r="BB640" s="263"/>
      <c r="BC640" s="263"/>
      <c r="BD640" s="263"/>
      <c r="BE640" s="263"/>
      <c r="BF640" s="263"/>
      <c r="BG640" s="263"/>
    </row>
    <row r="641" spans="1:59" s="212" customFormat="1" x14ac:dyDescent="0.3">
      <c r="A641" s="270"/>
      <c r="B641" s="271"/>
      <c r="J641" s="550"/>
      <c r="K641" s="263"/>
      <c r="L641" s="263"/>
      <c r="M641" s="263"/>
      <c r="N641" s="263"/>
      <c r="O641" s="263"/>
      <c r="P641" s="263"/>
      <c r="Q641" s="263"/>
      <c r="R641" s="263"/>
      <c r="S641" s="263"/>
      <c r="T641" s="263"/>
      <c r="U641" s="263"/>
      <c r="V641" s="263"/>
      <c r="W641" s="263"/>
      <c r="X641" s="263"/>
      <c r="Y641" s="263"/>
      <c r="Z641" s="263"/>
      <c r="AA641" s="263"/>
      <c r="AB641" s="263"/>
      <c r="AC641" s="263"/>
      <c r="AD641" s="263"/>
      <c r="AE641" s="263"/>
      <c r="AF641" s="263"/>
      <c r="AG641" s="263"/>
      <c r="AH641" s="263"/>
      <c r="AI641" s="263"/>
      <c r="AJ641" s="263"/>
      <c r="AK641" s="263"/>
      <c r="AL641" s="263"/>
      <c r="AM641" s="263"/>
      <c r="AN641" s="263"/>
      <c r="AO641" s="263"/>
      <c r="AP641" s="263"/>
      <c r="AQ641" s="263"/>
      <c r="AR641" s="263"/>
      <c r="AS641" s="263"/>
      <c r="AT641" s="263"/>
      <c r="AU641" s="263"/>
      <c r="AV641" s="263"/>
      <c r="AW641" s="263"/>
      <c r="AX641" s="263"/>
      <c r="AY641" s="263"/>
      <c r="AZ641" s="263"/>
      <c r="BA641" s="263"/>
      <c r="BB641" s="263"/>
      <c r="BC641" s="263"/>
      <c r="BD641" s="263"/>
      <c r="BE641" s="263"/>
      <c r="BF641" s="263"/>
      <c r="BG641" s="263"/>
    </row>
    <row r="642" spans="1:59" s="212" customFormat="1" x14ac:dyDescent="0.3">
      <c r="A642" s="270"/>
      <c r="B642" s="271"/>
      <c r="J642" s="550"/>
      <c r="K642" s="263"/>
      <c r="L642" s="263"/>
      <c r="M642" s="263"/>
      <c r="N642" s="263"/>
      <c r="O642" s="263"/>
      <c r="P642" s="263"/>
      <c r="Q642" s="263"/>
      <c r="R642" s="263"/>
      <c r="S642" s="263"/>
      <c r="T642" s="263"/>
      <c r="U642" s="263"/>
      <c r="V642" s="263"/>
      <c r="W642" s="263"/>
      <c r="X642" s="263"/>
      <c r="Y642" s="263"/>
      <c r="Z642" s="263"/>
      <c r="AA642" s="263"/>
      <c r="AB642" s="263"/>
      <c r="AC642" s="263"/>
      <c r="AD642" s="263"/>
      <c r="AE642" s="263"/>
      <c r="AF642" s="263"/>
      <c r="AG642" s="263"/>
      <c r="AH642" s="263"/>
      <c r="AI642" s="263"/>
      <c r="AJ642" s="263"/>
      <c r="AK642" s="263"/>
      <c r="AL642" s="263"/>
      <c r="AM642" s="263"/>
      <c r="AN642" s="263"/>
      <c r="AO642" s="263"/>
      <c r="AP642" s="263"/>
      <c r="AQ642" s="263"/>
      <c r="AR642" s="263"/>
      <c r="AS642" s="263"/>
      <c r="AT642" s="263"/>
      <c r="AU642" s="263"/>
      <c r="AV642" s="263"/>
      <c r="AW642" s="263"/>
      <c r="AX642" s="263"/>
      <c r="AY642" s="263"/>
      <c r="AZ642" s="263"/>
      <c r="BA642" s="263"/>
      <c r="BB642" s="263"/>
      <c r="BC642" s="263"/>
      <c r="BD642" s="263"/>
      <c r="BE642" s="263"/>
      <c r="BF642" s="263"/>
      <c r="BG642" s="263"/>
    </row>
    <row r="643" spans="1:59" s="212" customFormat="1" x14ac:dyDescent="0.3">
      <c r="A643" s="270"/>
      <c r="B643" s="271"/>
      <c r="J643" s="550"/>
      <c r="K643" s="263"/>
      <c r="L643" s="263"/>
      <c r="M643" s="263"/>
      <c r="N643" s="263"/>
      <c r="O643" s="263"/>
      <c r="P643" s="263"/>
      <c r="Q643" s="263"/>
      <c r="R643" s="263"/>
      <c r="S643" s="263"/>
      <c r="T643" s="263"/>
      <c r="U643" s="263"/>
      <c r="V643" s="263"/>
      <c r="W643" s="263"/>
      <c r="X643" s="263"/>
      <c r="Y643" s="263"/>
      <c r="Z643" s="263"/>
      <c r="AA643" s="263"/>
      <c r="AB643" s="263"/>
      <c r="AC643" s="263"/>
      <c r="AD643" s="263"/>
      <c r="AE643" s="263"/>
      <c r="AF643" s="263"/>
      <c r="AG643" s="263"/>
      <c r="AH643" s="263"/>
      <c r="AI643" s="263"/>
      <c r="AJ643" s="263"/>
      <c r="AK643" s="263"/>
      <c r="AL643" s="263"/>
      <c r="AM643" s="263"/>
      <c r="AN643" s="263"/>
      <c r="AO643" s="263"/>
      <c r="AP643" s="263"/>
      <c r="AQ643" s="263"/>
      <c r="AR643" s="263"/>
      <c r="AS643" s="263"/>
      <c r="AT643" s="263"/>
      <c r="AU643" s="263"/>
      <c r="AV643" s="263"/>
      <c r="AW643" s="263"/>
      <c r="AX643" s="263"/>
      <c r="AY643" s="263"/>
      <c r="AZ643" s="263"/>
      <c r="BA643" s="263"/>
      <c r="BB643" s="263"/>
      <c r="BC643" s="263"/>
      <c r="BD643" s="263"/>
      <c r="BE643" s="263"/>
      <c r="BF643" s="263"/>
      <c r="BG643" s="263"/>
    </row>
    <row r="644" spans="1:59" s="212" customFormat="1" x14ac:dyDescent="0.3">
      <c r="A644" s="270"/>
      <c r="B644" s="271"/>
      <c r="J644" s="550"/>
      <c r="K644" s="263"/>
      <c r="L644" s="263"/>
      <c r="M644" s="263"/>
      <c r="N644" s="263"/>
      <c r="O644" s="263"/>
      <c r="P644" s="263"/>
      <c r="Q644" s="263"/>
      <c r="R644" s="263"/>
      <c r="S644" s="263"/>
      <c r="T644" s="263"/>
      <c r="U644" s="263"/>
      <c r="V644" s="263"/>
      <c r="W644" s="263"/>
      <c r="X644" s="263"/>
      <c r="Y644" s="263"/>
      <c r="Z644" s="263"/>
      <c r="AA644" s="263"/>
      <c r="AB644" s="263"/>
      <c r="AC644" s="263"/>
      <c r="AD644" s="263"/>
      <c r="AE644" s="263"/>
      <c r="AF644" s="263"/>
      <c r="AG644" s="263"/>
      <c r="AH644" s="263"/>
      <c r="AI644" s="263"/>
      <c r="AJ644" s="263"/>
      <c r="AK644" s="263"/>
      <c r="AL644" s="263"/>
      <c r="AM644" s="263"/>
      <c r="AN644" s="263"/>
      <c r="AO644" s="263"/>
      <c r="AP644" s="263"/>
      <c r="AQ644" s="263"/>
      <c r="AR644" s="263"/>
      <c r="AS644" s="263"/>
      <c r="AT644" s="263"/>
      <c r="AU644" s="263"/>
      <c r="AV644" s="263"/>
      <c r="AW644" s="263"/>
      <c r="AX644" s="263"/>
      <c r="AY644" s="263"/>
      <c r="AZ644" s="263"/>
      <c r="BA644" s="263"/>
      <c r="BB644" s="263"/>
      <c r="BC644" s="263"/>
      <c r="BD644" s="263"/>
      <c r="BE644" s="263"/>
      <c r="BF644" s="263"/>
      <c r="BG644" s="263"/>
    </row>
    <row r="645" spans="1:59" s="212" customFormat="1" x14ac:dyDescent="0.3">
      <c r="A645" s="270"/>
      <c r="B645" s="271"/>
      <c r="J645" s="550"/>
      <c r="K645" s="263"/>
      <c r="L645" s="263"/>
      <c r="M645" s="263"/>
      <c r="N645" s="263"/>
      <c r="O645" s="263"/>
      <c r="P645" s="263"/>
      <c r="Q645" s="263"/>
      <c r="R645" s="263"/>
      <c r="S645" s="263"/>
      <c r="T645" s="263"/>
      <c r="U645" s="263"/>
      <c r="V645" s="263"/>
      <c r="W645" s="263"/>
      <c r="X645" s="263"/>
      <c r="Y645" s="263"/>
      <c r="Z645" s="263"/>
      <c r="AA645" s="263"/>
      <c r="AB645" s="263"/>
      <c r="AC645" s="263"/>
      <c r="AD645" s="263"/>
      <c r="AE645" s="263"/>
      <c r="AF645" s="263"/>
      <c r="AG645" s="263"/>
      <c r="AH645" s="263"/>
      <c r="AI645" s="263"/>
      <c r="AJ645" s="263"/>
      <c r="AK645" s="263"/>
      <c r="AL645" s="263"/>
      <c r="AM645" s="263"/>
      <c r="AN645" s="263"/>
      <c r="AO645" s="263"/>
      <c r="AP645" s="263"/>
      <c r="AQ645" s="263"/>
      <c r="AR645" s="263"/>
      <c r="AS645" s="263"/>
      <c r="AT645" s="263"/>
      <c r="AU645" s="263"/>
      <c r="AV645" s="263"/>
      <c r="AW645" s="263"/>
      <c r="AX645" s="263"/>
      <c r="AY645" s="263"/>
      <c r="AZ645" s="263"/>
      <c r="BA645" s="263"/>
      <c r="BB645" s="263"/>
      <c r="BC645" s="263"/>
      <c r="BD645" s="263"/>
      <c r="BE645" s="263"/>
      <c r="BF645" s="263"/>
      <c r="BG645" s="263"/>
    </row>
  </sheetData>
  <mergeCells count="44">
    <mergeCell ref="A257:A259"/>
    <mergeCell ref="B257:B259"/>
    <mergeCell ref="C257:I257"/>
    <mergeCell ref="C258:C259"/>
    <mergeCell ref="D258:G258"/>
    <mergeCell ref="H258:H259"/>
    <mergeCell ref="I258:I259"/>
    <mergeCell ref="A213:A215"/>
    <mergeCell ref="B213:B215"/>
    <mergeCell ref="C213:I213"/>
    <mergeCell ref="C214:C215"/>
    <mergeCell ref="D214:G214"/>
    <mergeCell ref="H214:H215"/>
    <mergeCell ref="I214:I215"/>
    <mergeCell ref="A160:A162"/>
    <mergeCell ref="B160:B162"/>
    <mergeCell ref="C160:I160"/>
    <mergeCell ref="C161:C162"/>
    <mergeCell ref="D161:G161"/>
    <mergeCell ref="H161:H162"/>
    <mergeCell ref="I161:I162"/>
    <mergeCell ref="A103:A105"/>
    <mergeCell ref="B103:B105"/>
    <mergeCell ref="C103:I103"/>
    <mergeCell ref="C104:C105"/>
    <mergeCell ref="D104:G104"/>
    <mergeCell ref="H104:H105"/>
    <mergeCell ref="I104:I105"/>
    <mergeCell ref="A56:A58"/>
    <mergeCell ref="B56:B58"/>
    <mergeCell ref="C56:I56"/>
    <mergeCell ref="C57:C58"/>
    <mergeCell ref="D57:G57"/>
    <mergeCell ref="H57:H58"/>
    <mergeCell ref="I57:I58"/>
    <mergeCell ref="B9:F9"/>
    <mergeCell ref="B11:G11"/>
    <mergeCell ref="A14:A16"/>
    <mergeCell ref="B14:B16"/>
    <mergeCell ref="C14:I14"/>
    <mergeCell ref="C15:C16"/>
    <mergeCell ref="D15:G15"/>
    <mergeCell ref="H15:H16"/>
    <mergeCell ref="I15:I16"/>
  </mergeCells>
  <pageMargins left="0" right="0" top="0.2" bottom="0.2" header="0.3" footer="0.3"/>
  <pageSetup paperSize="9" scale="6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648"/>
  <sheetViews>
    <sheetView zoomScale="71" zoomScaleNormal="71" workbookViewId="0">
      <selection activeCell="G164" sqref="G164"/>
    </sheetView>
  </sheetViews>
  <sheetFormatPr defaultRowHeight="14.4" x14ac:dyDescent="0.3"/>
  <cols>
    <col min="1" max="1" width="10.109375" style="149" customWidth="1"/>
    <col min="2" max="2" width="77.109375" style="144" customWidth="1"/>
    <col min="3" max="3" width="17" customWidth="1"/>
    <col min="4" max="4" width="12.6640625" customWidth="1"/>
    <col min="5" max="5" width="12" customWidth="1"/>
    <col min="6" max="6" width="12.88671875" customWidth="1"/>
    <col min="7" max="7" width="14.109375" customWidth="1"/>
    <col min="8" max="8" width="10.21875" customWidth="1"/>
    <col min="9" max="9" width="14.109375" customWidth="1"/>
    <col min="10" max="10" width="22.109375" style="550" customWidth="1"/>
    <col min="11" max="11" width="68.88671875" style="263" customWidth="1"/>
    <col min="12" max="12" width="13.109375" style="263" customWidth="1"/>
    <col min="13" max="13" width="10.33203125" style="263" bestFit="1" customWidth="1"/>
    <col min="14" max="14" width="11.88671875" style="263" customWidth="1"/>
    <col min="15" max="15" width="8.88671875" style="263"/>
    <col min="16" max="16" width="13.6640625" style="263" customWidth="1"/>
    <col min="17" max="17" width="8.88671875" style="263"/>
    <col min="18" max="18" width="14.44140625" style="263" customWidth="1"/>
    <col min="19" max="58" width="8.88671875" style="263"/>
    <col min="59" max="59" width="8.88671875" style="199"/>
  </cols>
  <sheetData>
    <row r="1" spans="1:18" ht="15.6" x14ac:dyDescent="0.3">
      <c r="A1" s="143" t="s">
        <v>117</v>
      </c>
      <c r="C1" s="145"/>
      <c r="D1" s="145"/>
      <c r="E1" s="145"/>
    </row>
    <row r="2" spans="1:18" ht="15.6" x14ac:dyDescent="0.3">
      <c r="A2" s="143" t="s">
        <v>0</v>
      </c>
      <c r="C2" s="145"/>
    </row>
    <row r="3" spans="1:18" ht="15.6" x14ac:dyDescent="0.3">
      <c r="A3" s="143" t="s">
        <v>1</v>
      </c>
      <c r="B3" s="598"/>
      <c r="C3" s="147"/>
    </row>
    <row r="4" spans="1:18" ht="15.6" x14ac:dyDescent="0.3">
      <c r="B4" s="150" t="s">
        <v>196</v>
      </c>
      <c r="C4" s="147"/>
    </row>
    <row r="5" spans="1:18" ht="15.6" x14ac:dyDescent="0.3">
      <c r="A5" s="151"/>
      <c r="B5" s="150" t="s">
        <v>382</v>
      </c>
      <c r="C5" s="147"/>
    </row>
    <row r="6" spans="1:18" ht="15.6" x14ac:dyDescent="0.3">
      <c r="B6" s="151" t="s">
        <v>389</v>
      </c>
      <c r="C6" s="152"/>
      <c r="D6" s="152"/>
      <c r="E6" s="152"/>
    </row>
    <row r="7" spans="1:18" ht="15.6" x14ac:dyDescent="0.3">
      <c r="B7" s="151"/>
      <c r="C7" s="152"/>
      <c r="D7" s="152"/>
      <c r="E7" s="152"/>
    </row>
    <row r="8" spans="1:18" ht="15.6" x14ac:dyDescent="0.3">
      <c r="B8" s="652" t="s">
        <v>370</v>
      </c>
      <c r="C8" s="652"/>
      <c r="D8" s="652"/>
      <c r="E8" s="652"/>
      <c r="F8" s="652"/>
    </row>
    <row r="9" spans="1:18" ht="15.6" x14ac:dyDescent="0.3">
      <c r="B9" s="603"/>
      <c r="C9" s="603"/>
      <c r="D9" s="603"/>
      <c r="E9" s="603"/>
      <c r="F9" s="603"/>
    </row>
    <row r="11" spans="1:18" ht="24.6" x14ac:dyDescent="0.4">
      <c r="A11" s="156"/>
      <c r="B11" s="653" t="s">
        <v>228</v>
      </c>
      <c r="C11" s="653"/>
      <c r="D11" s="653"/>
      <c r="E11" s="653"/>
      <c r="F11" s="653"/>
      <c r="G11" s="653"/>
    </row>
    <row r="12" spans="1:18" ht="24.6" x14ac:dyDescent="0.4">
      <c r="A12" s="156"/>
      <c r="B12" s="604"/>
      <c r="C12" s="604"/>
      <c r="D12" s="604"/>
      <c r="E12" s="604"/>
      <c r="F12" s="604"/>
      <c r="G12" s="604"/>
    </row>
    <row r="13" spans="1:18" ht="15" thickBot="1" x14ac:dyDescent="0.35">
      <c r="A13" s="159" t="s">
        <v>229</v>
      </c>
    </row>
    <row r="14" spans="1:18" ht="15.75" customHeight="1" thickBot="1" x14ac:dyDescent="0.35">
      <c r="A14" s="648" t="s">
        <v>4</v>
      </c>
      <c r="B14" s="650" t="s">
        <v>230</v>
      </c>
      <c r="C14" s="638" t="s">
        <v>231</v>
      </c>
      <c r="D14" s="656"/>
      <c r="E14" s="656"/>
      <c r="F14" s="656"/>
      <c r="G14" s="656"/>
      <c r="H14" s="656"/>
      <c r="I14" s="657"/>
      <c r="J14" s="551"/>
      <c r="K14" s="273"/>
      <c r="L14" s="273"/>
      <c r="M14" s="273"/>
      <c r="N14" s="273"/>
      <c r="O14" s="273"/>
      <c r="P14" s="273"/>
      <c r="Q14" s="273"/>
      <c r="R14" s="273"/>
    </row>
    <row r="15" spans="1:18" ht="15" customHeight="1" x14ac:dyDescent="0.3">
      <c r="A15" s="654"/>
      <c r="B15" s="655"/>
      <c r="C15" s="641" t="s">
        <v>309</v>
      </c>
      <c r="D15" s="643" t="s">
        <v>232</v>
      </c>
      <c r="E15" s="645"/>
      <c r="F15" s="645"/>
      <c r="G15" s="645"/>
      <c r="H15" s="645" t="s">
        <v>233</v>
      </c>
      <c r="I15" s="646" t="s">
        <v>234</v>
      </c>
      <c r="J15" s="551"/>
      <c r="K15" s="513"/>
      <c r="L15" s="514"/>
      <c r="M15" s="273"/>
      <c r="N15" s="273"/>
      <c r="O15" s="273"/>
      <c r="P15" s="273"/>
      <c r="Q15" s="273"/>
      <c r="R15" s="273"/>
    </row>
    <row r="16" spans="1:18" ht="28.5" customHeight="1" x14ac:dyDescent="0.3">
      <c r="A16" s="654"/>
      <c r="B16" s="655"/>
      <c r="C16" s="642"/>
      <c r="D16" s="601" t="s">
        <v>235</v>
      </c>
      <c r="E16" s="602" t="s">
        <v>236</v>
      </c>
      <c r="F16" s="602" t="s">
        <v>237</v>
      </c>
      <c r="G16" s="602" t="s">
        <v>238</v>
      </c>
      <c r="H16" s="645"/>
      <c r="I16" s="646"/>
      <c r="J16" s="551"/>
      <c r="K16" s="513"/>
      <c r="L16" s="514"/>
      <c r="M16" s="272"/>
      <c r="N16" s="272"/>
      <c r="O16" s="272"/>
      <c r="P16" s="272"/>
      <c r="Q16" s="273"/>
      <c r="R16" s="273"/>
    </row>
    <row r="17" spans="1:18" ht="15" thickBot="1" x14ac:dyDescent="0.35">
      <c r="A17" s="200" t="s">
        <v>239</v>
      </c>
      <c r="B17" s="244" t="s">
        <v>240</v>
      </c>
      <c r="C17" s="247" t="s">
        <v>241</v>
      </c>
      <c r="D17" s="246" t="s">
        <v>242</v>
      </c>
      <c r="E17" s="167" t="s">
        <v>243</v>
      </c>
      <c r="F17" s="167" t="s">
        <v>244</v>
      </c>
      <c r="G17" s="167" t="s">
        <v>245</v>
      </c>
      <c r="H17" s="167" t="s">
        <v>246</v>
      </c>
      <c r="I17" s="168" t="s">
        <v>247</v>
      </c>
      <c r="J17" s="552"/>
      <c r="K17" s="461"/>
      <c r="L17" s="462"/>
      <c r="M17" s="462"/>
      <c r="N17" s="462"/>
      <c r="O17" s="462"/>
      <c r="P17" s="462"/>
      <c r="Q17" s="462"/>
      <c r="R17" s="462"/>
    </row>
    <row r="18" spans="1:18" ht="15.75" customHeight="1" x14ac:dyDescent="0.3">
      <c r="A18" s="532" t="s">
        <v>360</v>
      </c>
      <c r="B18" s="539" t="s">
        <v>361</v>
      </c>
      <c r="C18" s="541">
        <f>SUM(D18:I18)</f>
        <v>478486049</v>
      </c>
      <c r="D18" s="533">
        <f>SUM(D19+D31+D34+D39)</f>
        <v>0</v>
      </c>
      <c r="E18" s="534">
        <f t="shared" ref="E18:I18" si="0">SUM(E19+E31+E34+E39)</f>
        <v>7096980</v>
      </c>
      <c r="F18" s="534">
        <f t="shared" si="0"/>
        <v>300000</v>
      </c>
      <c r="G18" s="534">
        <f t="shared" si="0"/>
        <v>270775000</v>
      </c>
      <c r="H18" s="534">
        <f t="shared" si="0"/>
        <v>0</v>
      </c>
      <c r="I18" s="535">
        <f t="shared" si="0"/>
        <v>200314069</v>
      </c>
      <c r="J18" s="552"/>
      <c r="K18" s="461"/>
      <c r="L18" s="462"/>
      <c r="M18" s="462"/>
      <c r="N18" s="462"/>
      <c r="O18" s="462"/>
      <c r="P18" s="462"/>
      <c r="Q18" s="462"/>
      <c r="R18" s="462"/>
    </row>
    <row r="19" spans="1:18" ht="15.75" customHeight="1" x14ac:dyDescent="0.3">
      <c r="A19" s="171">
        <v>740000</v>
      </c>
      <c r="B19" s="238" t="s">
        <v>342</v>
      </c>
      <c r="C19" s="254">
        <f>SUM(D19:I19)</f>
        <v>200314069</v>
      </c>
      <c r="D19" s="250">
        <f>D20+D23</f>
        <v>0</v>
      </c>
      <c r="E19" s="250">
        <f t="shared" ref="E19:I19" si="1">E20+E23</f>
        <v>0</v>
      </c>
      <c r="F19" s="250">
        <f t="shared" si="1"/>
        <v>0</v>
      </c>
      <c r="G19" s="250">
        <f t="shared" si="1"/>
        <v>0</v>
      </c>
      <c r="H19" s="250">
        <f t="shared" si="1"/>
        <v>0</v>
      </c>
      <c r="I19" s="250">
        <f t="shared" si="1"/>
        <v>200314069</v>
      </c>
      <c r="J19" s="553"/>
      <c r="K19" s="273"/>
      <c r="L19" s="463"/>
      <c r="M19" s="463"/>
      <c r="N19" s="463"/>
      <c r="O19" s="463"/>
      <c r="P19" s="463"/>
      <c r="Q19" s="463"/>
      <c r="R19" s="463"/>
    </row>
    <row r="20" spans="1:18" ht="15.75" customHeight="1" x14ac:dyDescent="0.3">
      <c r="A20" s="171">
        <v>741000</v>
      </c>
      <c r="B20" s="238" t="s">
        <v>248</v>
      </c>
      <c r="C20" s="254">
        <f t="shared" ref="C20:C38" si="2">SUM(D20:I20)</f>
        <v>500000</v>
      </c>
      <c r="D20" s="250">
        <f>SUM(D21:D22)</f>
        <v>0</v>
      </c>
      <c r="E20" s="172">
        <f t="shared" ref="E20:I20" si="3">SUM(E21:E22)</f>
        <v>0</v>
      </c>
      <c r="F20" s="172">
        <f t="shared" si="3"/>
        <v>0</v>
      </c>
      <c r="G20" s="172">
        <f t="shared" si="3"/>
        <v>0</v>
      </c>
      <c r="H20" s="172">
        <f t="shared" si="3"/>
        <v>0</v>
      </c>
      <c r="I20" s="176">
        <f t="shared" si="3"/>
        <v>500000</v>
      </c>
      <c r="J20" s="553"/>
      <c r="K20" s="273"/>
      <c r="L20" s="463"/>
      <c r="M20" s="463"/>
      <c r="N20" s="463"/>
      <c r="O20" s="463"/>
      <c r="P20" s="463"/>
      <c r="Q20" s="463"/>
      <c r="R20" s="463"/>
    </row>
    <row r="21" spans="1:18" ht="15.75" customHeight="1" x14ac:dyDescent="0.3">
      <c r="A21" s="283">
        <v>741400</v>
      </c>
      <c r="B21" s="284" t="s">
        <v>249</v>
      </c>
      <c r="C21" s="297">
        <f t="shared" si="2"/>
        <v>500000</v>
      </c>
      <c r="D21" s="303"/>
      <c r="E21" s="304"/>
      <c r="F21" s="304"/>
      <c r="G21" s="304"/>
      <c r="H21" s="304"/>
      <c r="I21" s="305">
        <v>500000</v>
      </c>
      <c r="J21" s="554"/>
      <c r="K21" s="458"/>
      <c r="L21" s="464"/>
      <c r="M21" s="450"/>
      <c r="N21" s="450"/>
      <c r="O21" s="450"/>
      <c r="P21" s="450"/>
      <c r="Q21" s="450"/>
      <c r="R21" s="450"/>
    </row>
    <row r="22" spans="1:18" ht="15.75" customHeight="1" x14ac:dyDescent="0.3">
      <c r="A22" s="283">
        <v>741500</v>
      </c>
      <c r="B22" s="284" t="s">
        <v>250</v>
      </c>
      <c r="C22" s="297">
        <f t="shared" si="2"/>
        <v>0</v>
      </c>
      <c r="D22" s="336"/>
      <c r="E22" s="337"/>
      <c r="F22" s="337"/>
      <c r="G22" s="337"/>
      <c r="H22" s="337"/>
      <c r="I22" s="338"/>
      <c r="J22" s="554"/>
      <c r="K22" s="458"/>
      <c r="L22" s="464"/>
      <c r="M22" s="465"/>
      <c r="N22" s="465"/>
      <c r="O22" s="465"/>
      <c r="P22" s="465"/>
      <c r="Q22" s="465"/>
      <c r="R22" s="465"/>
    </row>
    <row r="23" spans="1:18" ht="15.75" customHeight="1" x14ac:dyDescent="0.3">
      <c r="A23" s="171">
        <v>742000</v>
      </c>
      <c r="B23" s="238" t="s">
        <v>251</v>
      </c>
      <c r="C23" s="254">
        <f t="shared" si="2"/>
        <v>199814069</v>
      </c>
      <c r="D23" s="250">
        <f t="shared" ref="D23:I23" si="4">SUM(D25:D30)</f>
        <v>0</v>
      </c>
      <c r="E23" s="172">
        <f t="shared" si="4"/>
        <v>0</v>
      </c>
      <c r="F23" s="172">
        <f t="shared" si="4"/>
        <v>0</v>
      </c>
      <c r="G23" s="172">
        <f t="shared" si="4"/>
        <v>0</v>
      </c>
      <c r="H23" s="172">
        <f t="shared" si="4"/>
        <v>0</v>
      </c>
      <c r="I23" s="176">
        <f t="shared" si="4"/>
        <v>199814069</v>
      </c>
      <c r="J23" s="553"/>
      <c r="K23" s="273"/>
      <c r="L23" s="463"/>
      <c r="M23" s="463"/>
      <c r="N23" s="463"/>
      <c r="O23" s="463"/>
      <c r="P23" s="463"/>
      <c r="Q23" s="463"/>
      <c r="R23" s="463"/>
    </row>
    <row r="24" spans="1:18" ht="15.75" customHeight="1" x14ac:dyDescent="0.3">
      <c r="A24" s="285">
        <v>742300</v>
      </c>
      <c r="B24" s="286" t="s">
        <v>317</v>
      </c>
      <c r="C24" s="297">
        <f>SUM(D24:I24)</f>
        <v>199814069</v>
      </c>
      <c r="D24" s="298">
        <f t="shared" ref="D24:I24" si="5">SUM(D25:D30)</f>
        <v>0</v>
      </c>
      <c r="E24" s="299">
        <f t="shared" si="5"/>
        <v>0</v>
      </c>
      <c r="F24" s="299">
        <f t="shared" si="5"/>
        <v>0</v>
      </c>
      <c r="G24" s="299">
        <f t="shared" si="5"/>
        <v>0</v>
      </c>
      <c r="H24" s="299">
        <f t="shared" si="5"/>
        <v>0</v>
      </c>
      <c r="I24" s="300">
        <f t="shared" si="5"/>
        <v>199814069</v>
      </c>
      <c r="J24" s="554"/>
      <c r="K24" s="458"/>
      <c r="L24" s="464"/>
      <c r="M24" s="464"/>
      <c r="N24" s="464"/>
      <c r="O24" s="464"/>
      <c r="P24" s="464"/>
      <c r="Q24" s="464"/>
      <c r="R24" s="464"/>
    </row>
    <row r="25" spans="1:18" ht="15.75" customHeight="1" x14ac:dyDescent="0.3">
      <c r="A25" s="173">
        <v>74237304</v>
      </c>
      <c r="B25" s="227" t="s">
        <v>252</v>
      </c>
      <c r="C25" s="347">
        <f t="shared" si="2"/>
        <v>20000000</v>
      </c>
      <c r="D25" s="332"/>
      <c r="E25" s="333"/>
      <c r="F25" s="333"/>
      <c r="G25" s="333"/>
      <c r="H25" s="333"/>
      <c r="I25" s="350">
        <v>20000000</v>
      </c>
      <c r="J25" s="555"/>
      <c r="K25" s="218"/>
      <c r="L25" s="440"/>
      <c r="M25" s="442"/>
      <c r="N25" s="442"/>
      <c r="O25" s="442"/>
      <c r="P25" s="442"/>
      <c r="Q25" s="442"/>
      <c r="R25" s="466"/>
    </row>
    <row r="26" spans="1:18" ht="15.75" customHeight="1" x14ac:dyDescent="0.3">
      <c r="A26" s="173">
        <v>74237305</v>
      </c>
      <c r="B26" s="227" t="s">
        <v>253</v>
      </c>
      <c r="C26" s="347">
        <f t="shared" si="2"/>
        <v>120814069</v>
      </c>
      <c r="D26" s="332"/>
      <c r="E26" s="333"/>
      <c r="F26" s="333"/>
      <c r="G26" s="333"/>
      <c r="H26" s="333"/>
      <c r="I26" s="350">
        <v>120814069</v>
      </c>
      <c r="J26" s="555"/>
      <c r="K26" s="218"/>
      <c r="L26" s="440"/>
      <c r="M26" s="442"/>
      <c r="N26" s="442"/>
      <c r="O26" s="442"/>
      <c r="P26" s="442"/>
      <c r="Q26" s="442"/>
      <c r="R26" s="466"/>
    </row>
    <row r="27" spans="1:18" ht="15.75" customHeight="1" x14ac:dyDescent="0.3">
      <c r="A27" s="173">
        <v>74237310</v>
      </c>
      <c r="B27" s="227" t="s">
        <v>12</v>
      </c>
      <c r="C27" s="347">
        <f t="shared" si="2"/>
        <v>3000000</v>
      </c>
      <c r="D27" s="332"/>
      <c r="E27" s="333"/>
      <c r="F27" s="333"/>
      <c r="G27" s="333"/>
      <c r="H27" s="333"/>
      <c r="I27" s="350">
        <v>3000000</v>
      </c>
      <c r="J27" s="555"/>
      <c r="K27" s="218"/>
      <c r="L27" s="440"/>
      <c r="M27" s="442"/>
      <c r="N27" s="442"/>
      <c r="O27" s="442"/>
      <c r="P27" s="442"/>
      <c r="Q27" s="442"/>
      <c r="R27" s="466"/>
    </row>
    <row r="28" spans="1:18" ht="15.75" customHeight="1" x14ac:dyDescent="0.3">
      <c r="A28" s="173">
        <v>74237313</v>
      </c>
      <c r="B28" s="227" t="s">
        <v>13</v>
      </c>
      <c r="C28" s="347">
        <f t="shared" si="2"/>
        <v>24000000</v>
      </c>
      <c r="D28" s="332"/>
      <c r="E28" s="333"/>
      <c r="F28" s="333"/>
      <c r="G28" s="333"/>
      <c r="H28" s="333"/>
      <c r="I28" s="350">
        <v>24000000</v>
      </c>
      <c r="J28" s="555"/>
      <c r="K28" s="218"/>
      <c r="L28" s="440"/>
      <c r="M28" s="442"/>
      <c r="N28" s="442"/>
      <c r="O28" s="442"/>
      <c r="P28" s="442"/>
      <c r="Q28" s="442"/>
      <c r="R28" s="466"/>
    </row>
    <row r="29" spans="1:18" ht="15.75" customHeight="1" x14ac:dyDescent="0.3">
      <c r="A29" s="173">
        <v>74237314</v>
      </c>
      <c r="B29" s="227" t="s">
        <v>14</v>
      </c>
      <c r="C29" s="347">
        <f t="shared" si="2"/>
        <v>28000000</v>
      </c>
      <c r="D29" s="332"/>
      <c r="E29" s="333"/>
      <c r="F29" s="333"/>
      <c r="G29" s="333"/>
      <c r="H29" s="333"/>
      <c r="I29" s="350">
        <v>28000000</v>
      </c>
      <c r="J29" s="555"/>
      <c r="K29" s="218"/>
      <c r="L29" s="440"/>
      <c r="M29" s="442"/>
      <c r="N29" s="442"/>
      <c r="O29" s="442"/>
      <c r="P29" s="442"/>
      <c r="Q29" s="442"/>
      <c r="R29" s="466"/>
    </row>
    <row r="30" spans="1:18" ht="15.75" customHeight="1" x14ac:dyDescent="0.3">
      <c r="A30" s="173">
        <v>74237315</v>
      </c>
      <c r="B30" s="227" t="s">
        <v>15</v>
      </c>
      <c r="C30" s="347">
        <f t="shared" si="2"/>
        <v>4000000</v>
      </c>
      <c r="D30" s="332"/>
      <c r="E30" s="333"/>
      <c r="F30" s="333"/>
      <c r="G30" s="333"/>
      <c r="H30" s="333"/>
      <c r="I30" s="350">
        <v>4000000</v>
      </c>
      <c r="J30" s="555"/>
      <c r="K30" s="218"/>
      <c r="L30" s="440"/>
      <c r="M30" s="442"/>
      <c r="N30" s="442"/>
      <c r="O30" s="442"/>
      <c r="P30" s="442"/>
      <c r="Q30" s="442"/>
      <c r="R30" s="466"/>
    </row>
    <row r="31" spans="1:18" ht="15.75" customHeight="1" x14ac:dyDescent="0.3">
      <c r="A31" s="171">
        <v>772000</v>
      </c>
      <c r="B31" s="238" t="s">
        <v>351</v>
      </c>
      <c r="C31" s="254">
        <f t="shared" si="2"/>
        <v>300000</v>
      </c>
      <c r="D31" s="250">
        <f t="shared" ref="D31:I31" si="6">D33</f>
        <v>0</v>
      </c>
      <c r="E31" s="172">
        <f t="shared" si="6"/>
        <v>0</v>
      </c>
      <c r="F31" s="172">
        <f t="shared" si="6"/>
        <v>300000</v>
      </c>
      <c r="G31" s="172">
        <f t="shared" si="6"/>
        <v>0</v>
      </c>
      <c r="H31" s="172">
        <f t="shared" si="6"/>
        <v>0</v>
      </c>
      <c r="I31" s="176">
        <f t="shared" si="6"/>
        <v>0</v>
      </c>
      <c r="J31" s="553"/>
      <c r="K31" s="273"/>
      <c r="L31" s="463"/>
      <c r="M31" s="463"/>
      <c r="N31" s="463"/>
      <c r="O31" s="463"/>
      <c r="P31" s="463"/>
      <c r="Q31" s="463"/>
      <c r="R31" s="463"/>
    </row>
    <row r="32" spans="1:18" ht="15.75" customHeight="1" x14ac:dyDescent="0.3">
      <c r="A32" s="285">
        <v>772100</v>
      </c>
      <c r="B32" s="286" t="s">
        <v>347</v>
      </c>
      <c r="C32" s="348">
        <f>SUM(D32:I32)</f>
        <v>300000</v>
      </c>
      <c r="D32" s="340">
        <f>SUM(D33)</f>
        <v>0</v>
      </c>
      <c r="E32" s="536">
        <f t="shared" ref="E32:I32" si="7">SUM(E33)</f>
        <v>0</v>
      </c>
      <c r="F32" s="536">
        <f t="shared" si="7"/>
        <v>300000</v>
      </c>
      <c r="G32" s="537">
        <f t="shared" si="7"/>
        <v>0</v>
      </c>
      <c r="H32" s="537">
        <f t="shared" si="7"/>
        <v>0</v>
      </c>
      <c r="I32" s="538">
        <f t="shared" si="7"/>
        <v>0</v>
      </c>
      <c r="J32" s="554"/>
      <c r="K32" s="458"/>
      <c r="L32" s="467"/>
      <c r="M32" s="467"/>
      <c r="N32" s="467"/>
      <c r="O32" s="467"/>
      <c r="P32" s="468"/>
      <c r="Q32" s="468"/>
      <c r="R32" s="468"/>
    </row>
    <row r="33" spans="1:18" ht="15.75" customHeight="1" x14ac:dyDescent="0.3">
      <c r="A33" s="173">
        <v>772113</v>
      </c>
      <c r="B33" s="227" t="s">
        <v>121</v>
      </c>
      <c r="C33" s="347">
        <f t="shared" si="2"/>
        <v>300000</v>
      </c>
      <c r="D33" s="251"/>
      <c r="E33" s="174"/>
      <c r="F33" s="174">
        <v>300000</v>
      </c>
      <c r="G33" s="174"/>
      <c r="H33" s="174"/>
      <c r="I33" s="175"/>
      <c r="J33" s="555"/>
      <c r="K33" s="218"/>
      <c r="L33" s="440"/>
      <c r="M33" s="469"/>
      <c r="N33" s="469"/>
      <c r="O33" s="469"/>
      <c r="P33" s="469"/>
      <c r="Q33" s="469"/>
      <c r="R33" s="469"/>
    </row>
    <row r="34" spans="1:18" ht="15.75" customHeight="1" x14ac:dyDescent="0.3">
      <c r="A34" s="171">
        <v>781000</v>
      </c>
      <c r="B34" s="238" t="s">
        <v>319</v>
      </c>
      <c r="C34" s="254">
        <f t="shared" si="2"/>
        <v>270775000</v>
      </c>
      <c r="D34" s="250">
        <f>D36+D37</f>
        <v>0</v>
      </c>
      <c r="E34" s="172">
        <f t="shared" ref="E34:I34" si="8">E36+E37</f>
        <v>0</v>
      </c>
      <c r="F34" s="172">
        <f t="shared" si="8"/>
        <v>0</v>
      </c>
      <c r="G34" s="172">
        <f t="shared" si="8"/>
        <v>270775000</v>
      </c>
      <c r="H34" s="172">
        <f t="shared" si="8"/>
        <v>0</v>
      </c>
      <c r="I34" s="176">
        <f t="shared" si="8"/>
        <v>0</v>
      </c>
      <c r="J34" s="553"/>
      <c r="K34" s="273"/>
      <c r="L34" s="463"/>
      <c r="M34" s="463"/>
      <c r="N34" s="463"/>
      <c r="O34" s="463"/>
      <c r="P34" s="463"/>
      <c r="Q34" s="463"/>
      <c r="R34" s="463"/>
    </row>
    <row r="35" spans="1:18" ht="15.75" customHeight="1" x14ac:dyDescent="0.3">
      <c r="A35" s="283">
        <v>781100</v>
      </c>
      <c r="B35" s="284" t="s">
        <v>318</v>
      </c>
      <c r="C35" s="297">
        <f>SUM(D35:I35)</f>
        <v>270775000</v>
      </c>
      <c r="D35" s="298">
        <f>SUM(D36:D38)</f>
        <v>0</v>
      </c>
      <c r="E35" s="299">
        <f t="shared" ref="E35:I35" si="9">SUM(E36:E38)</f>
        <v>0</v>
      </c>
      <c r="F35" s="299">
        <f t="shared" si="9"/>
        <v>0</v>
      </c>
      <c r="G35" s="299">
        <f t="shared" si="9"/>
        <v>270775000</v>
      </c>
      <c r="H35" s="299">
        <f t="shared" si="9"/>
        <v>0</v>
      </c>
      <c r="I35" s="300">
        <f t="shared" si="9"/>
        <v>0</v>
      </c>
      <c r="J35" s="554"/>
      <c r="K35" s="458"/>
      <c r="L35" s="464"/>
      <c r="M35" s="464"/>
      <c r="N35" s="464"/>
      <c r="O35" s="464"/>
      <c r="P35" s="464"/>
      <c r="Q35" s="464"/>
      <c r="R35" s="464"/>
    </row>
    <row r="36" spans="1:18" ht="15.75" customHeight="1" x14ac:dyDescent="0.3">
      <c r="A36" s="173">
        <v>781112010</v>
      </c>
      <c r="B36" s="227" t="s">
        <v>17</v>
      </c>
      <c r="C36" s="347">
        <f t="shared" si="2"/>
        <v>213907000</v>
      </c>
      <c r="D36" s="332"/>
      <c r="E36" s="333"/>
      <c r="F36" s="333"/>
      <c r="G36" s="351">
        <v>213907000</v>
      </c>
      <c r="H36" s="333"/>
      <c r="I36" s="334"/>
      <c r="J36" s="555"/>
      <c r="K36" s="218"/>
      <c r="L36" s="440"/>
      <c r="M36" s="442"/>
      <c r="N36" s="442"/>
      <c r="O36" s="442"/>
      <c r="P36" s="466"/>
      <c r="Q36" s="442"/>
      <c r="R36" s="442"/>
    </row>
    <row r="37" spans="1:18" ht="15.75" customHeight="1" x14ac:dyDescent="0.3">
      <c r="A37" s="173">
        <v>781112011</v>
      </c>
      <c r="B37" s="227" t="s">
        <v>18</v>
      </c>
      <c r="C37" s="347">
        <f t="shared" si="2"/>
        <v>56868000</v>
      </c>
      <c r="D37" s="332"/>
      <c r="E37" s="333"/>
      <c r="F37" s="333"/>
      <c r="G37" s="351">
        <v>56868000</v>
      </c>
      <c r="H37" s="333"/>
      <c r="I37" s="334"/>
      <c r="J37" s="555"/>
      <c r="K37" s="218"/>
      <c r="L37" s="440"/>
      <c r="M37" s="442"/>
      <c r="N37" s="442"/>
      <c r="O37" s="442"/>
      <c r="P37" s="466"/>
      <c r="Q37" s="442"/>
      <c r="R37" s="442"/>
    </row>
    <row r="38" spans="1:18" ht="15.75" customHeight="1" x14ac:dyDescent="0.3">
      <c r="A38" s="173">
        <v>78111205</v>
      </c>
      <c r="B38" s="227" t="s">
        <v>355</v>
      </c>
      <c r="C38" s="347">
        <f t="shared" si="2"/>
        <v>0</v>
      </c>
      <c r="D38" s="332"/>
      <c r="E38" s="333"/>
      <c r="F38" s="333"/>
      <c r="G38" s="351"/>
      <c r="H38" s="333"/>
      <c r="I38" s="334"/>
      <c r="J38" s="555"/>
      <c r="K38" s="218"/>
      <c r="L38" s="440"/>
      <c r="M38" s="442"/>
      <c r="N38" s="442"/>
      <c r="O38" s="442"/>
      <c r="P38" s="466"/>
      <c r="Q38" s="442"/>
      <c r="R38" s="442"/>
    </row>
    <row r="39" spans="1:18" ht="15.75" customHeight="1" x14ac:dyDescent="0.3">
      <c r="A39" s="171">
        <v>791000</v>
      </c>
      <c r="B39" s="238" t="s">
        <v>254</v>
      </c>
      <c r="C39" s="254">
        <f>SUM(D39:I39)</f>
        <v>7096980</v>
      </c>
      <c r="D39" s="250">
        <f t="shared" ref="D39:I39" si="10">D41</f>
        <v>0</v>
      </c>
      <c r="E39" s="172">
        <f t="shared" si="10"/>
        <v>7096980</v>
      </c>
      <c r="F39" s="172">
        <f t="shared" si="10"/>
        <v>0</v>
      </c>
      <c r="G39" s="172">
        <f t="shared" si="10"/>
        <v>0</v>
      </c>
      <c r="H39" s="172">
        <f t="shared" si="10"/>
        <v>0</v>
      </c>
      <c r="I39" s="176">
        <f t="shared" si="10"/>
        <v>0</v>
      </c>
      <c r="J39" s="553"/>
      <c r="K39" s="273"/>
      <c r="L39" s="463"/>
      <c r="M39" s="463"/>
      <c r="N39" s="463"/>
      <c r="O39" s="463"/>
      <c r="P39" s="463"/>
      <c r="Q39" s="463"/>
      <c r="R39" s="463"/>
    </row>
    <row r="40" spans="1:18" ht="15.75" customHeight="1" x14ac:dyDescent="0.3">
      <c r="A40" s="283">
        <v>791100</v>
      </c>
      <c r="B40" s="284" t="s">
        <v>348</v>
      </c>
      <c r="C40" s="297">
        <f>SUM(D40:I40)</f>
        <v>7096980</v>
      </c>
      <c r="D40" s="298">
        <f>SUM(D41)</f>
        <v>0</v>
      </c>
      <c r="E40" s="299">
        <f t="shared" ref="E40:I40" si="11">SUM(E41)</f>
        <v>7096980</v>
      </c>
      <c r="F40" s="299">
        <f t="shared" si="11"/>
        <v>0</v>
      </c>
      <c r="G40" s="299">
        <f t="shared" si="11"/>
        <v>0</v>
      </c>
      <c r="H40" s="299">
        <f t="shared" si="11"/>
        <v>0</v>
      </c>
      <c r="I40" s="300">
        <f t="shared" si="11"/>
        <v>0</v>
      </c>
      <c r="J40" s="554"/>
      <c r="K40" s="458"/>
      <c r="L40" s="464"/>
      <c r="M40" s="464"/>
      <c r="N40" s="464"/>
      <c r="O40" s="464"/>
      <c r="P40" s="464"/>
      <c r="Q40" s="464"/>
      <c r="R40" s="464"/>
    </row>
    <row r="41" spans="1:18" ht="15.75" customHeight="1" x14ac:dyDescent="0.3">
      <c r="A41" s="224">
        <v>79111107</v>
      </c>
      <c r="B41" s="258" t="s">
        <v>204</v>
      </c>
      <c r="C41" s="347">
        <f t="shared" ref="C41:C47" si="12">SUM(D41:I41)</f>
        <v>7096980</v>
      </c>
      <c r="D41" s="332"/>
      <c r="E41" s="333">
        <v>7096980</v>
      </c>
      <c r="F41" s="333"/>
      <c r="G41" s="333"/>
      <c r="H41" s="333"/>
      <c r="I41" s="334"/>
      <c r="J41" s="555"/>
      <c r="K41" s="218"/>
      <c r="L41" s="440"/>
      <c r="M41" s="442"/>
      <c r="N41" s="442"/>
      <c r="O41" s="442"/>
      <c r="P41" s="442"/>
      <c r="Q41" s="442"/>
      <c r="R41" s="442"/>
    </row>
    <row r="42" spans="1:18" ht="15.75" customHeight="1" x14ac:dyDescent="0.3">
      <c r="A42" s="528">
        <v>800000</v>
      </c>
      <c r="B42" s="540" t="s">
        <v>359</v>
      </c>
      <c r="C42" s="542">
        <f t="shared" si="12"/>
        <v>11000000</v>
      </c>
      <c r="D42" s="529">
        <f>SUM(D43+D45+D47)</f>
        <v>0</v>
      </c>
      <c r="E42" s="530">
        <f t="shared" ref="E42:I42" si="13">SUM(E43+E45+E47)</f>
        <v>0</v>
      </c>
      <c r="F42" s="530">
        <f t="shared" si="13"/>
        <v>0</v>
      </c>
      <c r="G42" s="530">
        <f t="shared" si="13"/>
        <v>0</v>
      </c>
      <c r="H42" s="530">
        <f t="shared" si="13"/>
        <v>0</v>
      </c>
      <c r="I42" s="531">
        <f t="shared" si="13"/>
        <v>11000000</v>
      </c>
      <c r="J42" s="555"/>
      <c r="K42" s="218"/>
      <c r="L42" s="440"/>
      <c r="M42" s="442"/>
      <c r="N42" s="442"/>
      <c r="O42" s="442"/>
      <c r="P42" s="442"/>
      <c r="Q42" s="442"/>
      <c r="R42" s="442"/>
    </row>
    <row r="43" spans="1:18" ht="15.75" customHeight="1" x14ac:dyDescent="0.3">
      <c r="A43" s="171">
        <v>812000</v>
      </c>
      <c r="B43" s="238" t="s">
        <v>255</v>
      </c>
      <c r="C43" s="254">
        <f t="shared" si="12"/>
        <v>1000000</v>
      </c>
      <c r="D43" s="250">
        <f t="shared" ref="D43:I43" si="14">D44</f>
        <v>0</v>
      </c>
      <c r="E43" s="172">
        <f t="shared" si="14"/>
        <v>0</v>
      </c>
      <c r="F43" s="172">
        <f t="shared" si="14"/>
        <v>0</v>
      </c>
      <c r="G43" s="172">
        <f t="shared" si="14"/>
        <v>0</v>
      </c>
      <c r="H43" s="172">
        <f t="shared" si="14"/>
        <v>0</v>
      </c>
      <c r="I43" s="176">
        <f t="shared" si="14"/>
        <v>1000000</v>
      </c>
      <c r="J43" s="553"/>
      <c r="K43" s="273"/>
      <c r="L43" s="463"/>
      <c r="M43" s="463"/>
      <c r="N43" s="463"/>
      <c r="O43" s="463"/>
      <c r="P43" s="463"/>
      <c r="Q43" s="463"/>
      <c r="R43" s="463"/>
    </row>
    <row r="44" spans="1:18" ht="15.75" customHeight="1" x14ac:dyDescent="0.3">
      <c r="A44" s="283">
        <v>812100</v>
      </c>
      <c r="B44" s="284" t="s">
        <v>256</v>
      </c>
      <c r="C44" s="297">
        <f t="shared" si="12"/>
        <v>1000000</v>
      </c>
      <c r="D44" s="303"/>
      <c r="E44" s="304"/>
      <c r="F44" s="304"/>
      <c r="G44" s="304"/>
      <c r="H44" s="304"/>
      <c r="I44" s="305">
        <v>1000000</v>
      </c>
      <c r="J44" s="554"/>
      <c r="K44" s="458"/>
      <c r="L44" s="464"/>
      <c r="M44" s="450"/>
      <c r="N44" s="450"/>
      <c r="O44" s="450"/>
      <c r="P44" s="450"/>
      <c r="Q44" s="450"/>
      <c r="R44" s="450"/>
    </row>
    <row r="45" spans="1:18" ht="15.75" customHeight="1" x14ac:dyDescent="0.3">
      <c r="A45" s="171">
        <v>813000</v>
      </c>
      <c r="B45" s="238" t="s">
        <v>257</v>
      </c>
      <c r="C45" s="254">
        <f>SUM(D45:I45)</f>
        <v>0</v>
      </c>
      <c r="D45" s="250">
        <f t="shared" ref="D45:I45" si="15">D46</f>
        <v>0</v>
      </c>
      <c r="E45" s="172">
        <f t="shared" si="15"/>
        <v>0</v>
      </c>
      <c r="F45" s="172">
        <f t="shared" si="15"/>
        <v>0</v>
      </c>
      <c r="G45" s="172">
        <f t="shared" si="15"/>
        <v>0</v>
      </c>
      <c r="H45" s="172">
        <f t="shared" si="15"/>
        <v>0</v>
      </c>
      <c r="I45" s="176">
        <f t="shared" si="15"/>
        <v>0</v>
      </c>
      <c r="J45" s="553"/>
      <c r="K45" s="273"/>
      <c r="L45" s="463"/>
      <c r="M45" s="463"/>
      <c r="N45" s="463"/>
      <c r="O45" s="463"/>
      <c r="P45" s="463"/>
      <c r="Q45" s="463"/>
      <c r="R45" s="463"/>
    </row>
    <row r="46" spans="1:18" ht="15.75" customHeight="1" x14ac:dyDescent="0.3">
      <c r="A46" s="283">
        <v>813100</v>
      </c>
      <c r="B46" s="284" t="s">
        <v>258</v>
      </c>
      <c r="C46" s="297">
        <f t="shared" si="12"/>
        <v>0</v>
      </c>
      <c r="D46" s="303"/>
      <c r="E46" s="304"/>
      <c r="F46" s="304"/>
      <c r="G46" s="304"/>
      <c r="H46" s="304"/>
      <c r="I46" s="305"/>
      <c r="J46" s="554"/>
      <c r="K46" s="458"/>
      <c r="L46" s="464"/>
      <c r="M46" s="450"/>
      <c r="N46" s="450"/>
      <c r="O46" s="450"/>
      <c r="P46" s="450"/>
      <c r="Q46" s="450"/>
      <c r="R46" s="450"/>
    </row>
    <row r="47" spans="1:18" ht="15.75" customHeight="1" x14ac:dyDescent="0.3">
      <c r="A47" s="171">
        <v>823000</v>
      </c>
      <c r="B47" s="238" t="s">
        <v>259</v>
      </c>
      <c r="C47" s="254">
        <f t="shared" si="12"/>
        <v>10000000</v>
      </c>
      <c r="D47" s="250">
        <f t="shared" ref="D47:I47" si="16">D50</f>
        <v>0</v>
      </c>
      <c r="E47" s="172">
        <f t="shared" si="16"/>
        <v>0</v>
      </c>
      <c r="F47" s="172">
        <f t="shared" si="16"/>
        <v>0</v>
      </c>
      <c r="G47" s="172">
        <f t="shared" si="16"/>
        <v>0</v>
      </c>
      <c r="H47" s="172">
        <f t="shared" si="16"/>
        <v>0</v>
      </c>
      <c r="I47" s="176">
        <f t="shared" si="16"/>
        <v>10000000</v>
      </c>
      <c r="J47" s="553"/>
      <c r="K47" s="273"/>
      <c r="L47" s="463"/>
      <c r="M47" s="463"/>
      <c r="N47" s="463"/>
      <c r="O47" s="463"/>
      <c r="P47" s="463"/>
      <c r="Q47" s="463"/>
      <c r="R47" s="463"/>
    </row>
    <row r="48" spans="1:18" ht="15.75" customHeight="1" x14ac:dyDescent="0.3">
      <c r="A48" s="283">
        <v>823100</v>
      </c>
      <c r="B48" s="284" t="s">
        <v>346</v>
      </c>
      <c r="C48" s="297">
        <f>SUM(D48:I48)</f>
        <v>10000000</v>
      </c>
      <c r="D48" s="298">
        <f>SUM(D49:D50)</f>
        <v>0</v>
      </c>
      <c r="E48" s="299">
        <f t="shared" ref="E48:I48" si="17">SUM(E49:E50)</f>
        <v>0</v>
      </c>
      <c r="F48" s="299">
        <f t="shared" si="17"/>
        <v>0</v>
      </c>
      <c r="G48" s="299">
        <f t="shared" si="17"/>
        <v>0</v>
      </c>
      <c r="H48" s="299">
        <f t="shared" si="17"/>
        <v>0</v>
      </c>
      <c r="I48" s="300">
        <f t="shared" si="17"/>
        <v>10000000</v>
      </c>
      <c r="J48" s="554"/>
      <c r="K48" s="458"/>
      <c r="L48" s="464"/>
      <c r="M48" s="464"/>
      <c r="N48" s="464"/>
      <c r="O48" s="464"/>
      <c r="P48" s="464"/>
      <c r="Q48" s="464"/>
      <c r="R48" s="464"/>
    </row>
    <row r="49" spans="1:59" ht="15.75" customHeight="1" x14ac:dyDescent="0.3">
      <c r="A49" s="425">
        <v>823121</v>
      </c>
      <c r="B49" s="432" t="s">
        <v>356</v>
      </c>
      <c r="C49" s="347">
        <f t="shared" ref="C49" si="18">SUM(D49:I49)</f>
        <v>0</v>
      </c>
      <c r="D49" s="427"/>
      <c r="E49" s="428"/>
      <c r="F49" s="428"/>
      <c r="G49" s="428"/>
      <c r="H49" s="428"/>
      <c r="I49" s="429"/>
      <c r="J49" s="556"/>
      <c r="K49" s="439"/>
      <c r="L49" s="440"/>
      <c r="M49" s="441"/>
      <c r="N49" s="441"/>
      <c r="O49" s="441"/>
      <c r="P49" s="441"/>
      <c r="Q49" s="441"/>
      <c r="R49" s="441"/>
    </row>
    <row r="50" spans="1:59" ht="15.75" customHeight="1" x14ac:dyDescent="0.3">
      <c r="A50" s="173">
        <v>823121</v>
      </c>
      <c r="B50" s="227" t="s">
        <v>21</v>
      </c>
      <c r="C50" s="347">
        <f>SUM(D50:I50)</f>
        <v>10000000</v>
      </c>
      <c r="D50" s="332"/>
      <c r="E50" s="333"/>
      <c r="F50" s="333"/>
      <c r="G50" s="333"/>
      <c r="H50" s="333"/>
      <c r="I50" s="334">
        <v>10000000</v>
      </c>
      <c r="J50" s="555"/>
      <c r="K50" s="218"/>
      <c r="L50" s="440"/>
      <c r="M50" s="442"/>
      <c r="N50" s="442"/>
      <c r="O50" s="442"/>
      <c r="P50" s="442"/>
      <c r="Q50" s="442"/>
      <c r="R50" s="442"/>
    </row>
    <row r="51" spans="1:59" ht="15.75" customHeight="1" x14ac:dyDescent="0.3">
      <c r="A51" s="171">
        <v>911000</v>
      </c>
      <c r="B51" s="238" t="s">
        <v>260</v>
      </c>
      <c r="C51" s="254">
        <f>SUM(D51:I51)</f>
        <v>10000000</v>
      </c>
      <c r="D51" s="250">
        <f t="shared" ref="D51:I51" si="19">SUM(D52:D52)</f>
        <v>0</v>
      </c>
      <c r="E51" s="172">
        <f t="shared" si="19"/>
        <v>0</v>
      </c>
      <c r="F51" s="172">
        <f t="shared" si="19"/>
        <v>0</v>
      </c>
      <c r="G51" s="172">
        <f t="shared" si="19"/>
        <v>0</v>
      </c>
      <c r="H51" s="172">
        <f t="shared" si="19"/>
        <v>0</v>
      </c>
      <c r="I51" s="176">
        <f t="shared" si="19"/>
        <v>10000000</v>
      </c>
      <c r="J51" s="553"/>
      <c r="K51" s="273"/>
      <c r="L51" s="463"/>
      <c r="M51" s="463"/>
      <c r="N51" s="463"/>
      <c r="O51" s="463"/>
      <c r="P51" s="463"/>
      <c r="Q51" s="463"/>
      <c r="R51" s="463"/>
    </row>
    <row r="52" spans="1:59" s="212" customFormat="1" ht="15.75" customHeight="1" thickBot="1" x14ac:dyDescent="0.35">
      <c r="A52" s="295">
        <v>911400</v>
      </c>
      <c r="B52" s="296" t="s">
        <v>261</v>
      </c>
      <c r="C52" s="349">
        <f>SUM(D52:I52)</f>
        <v>10000000</v>
      </c>
      <c r="D52" s="342"/>
      <c r="E52" s="343"/>
      <c r="F52" s="343"/>
      <c r="G52" s="343"/>
      <c r="H52" s="343"/>
      <c r="I52" s="344">
        <v>10000000</v>
      </c>
      <c r="J52" s="554"/>
      <c r="K52" s="458"/>
      <c r="L52" s="464"/>
      <c r="M52" s="450"/>
      <c r="N52" s="450"/>
      <c r="O52" s="450"/>
      <c r="P52" s="450"/>
      <c r="Q52" s="450"/>
      <c r="R52" s="450"/>
      <c r="S52" s="263"/>
      <c r="T52" s="263"/>
      <c r="U52" s="263"/>
      <c r="V52" s="263"/>
      <c r="W52" s="263"/>
      <c r="X52" s="263"/>
      <c r="Y52" s="263"/>
      <c r="Z52" s="263"/>
      <c r="AA52" s="263"/>
      <c r="AB52" s="263"/>
      <c r="AC52" s="263"/>
      <c r="AD52" s="263"/>
      <c r="AE52" s="263"/>
      <c r="AF52" s="263"/>
      <c r="AG52" s="263"/>
      <c r="AH52" s="263"/>
      <c r="AI52" s="263"/>
      <c r="AJ52" s="263"/>
      <c r="AK52" s="263"/>
      <c r="AL52" s="263"/>
      <c r="AM52" s="263"/>
      <c r="AN52" s="263"/>
      <c r="AO52" s="263"/>
      <c r="AP52" s="263"/>
      <c r="AQ52" s="263"/>
      <c r="AR52" s="263"/>
      <c r="AS52" s="263"/>
      <c r="AT52" s="263"/>
      <c r="AU52" s="263"/>
      <c r="AV52" s="263"/>
      <c r="AW52" s="263"/>
      <c r="AX52" s="263"/>
      <c r="AY52" s="263"/>
      <c r="AZ52" s="263"/>
      <c r="BA52" s="263"/>
      <c r="BB52" s="263"/>
      <c r="BC52" s="263"/>
      <c r="BD52" s="263"/>
      <c r="BE52" s="263"/>
      <c r="BF52" s="263"/>
      <c r="BG52" s="263"/>
    </row>
    <row r="53" spans="1:59" s="212" customFormat="1" ht="15.75" customHeight="1" thickBot="1" x14ac:dyDescent="0.35">
      <c r="A53" s="223"/>
      <c r="B53" s="518" t="s">
        <v>262</v>
      </c>
      <c r="C53" s="519">
        <f>SUM(D53:I53)</f>
        <v>499486049</v>
      </c>
      <c r="D53" s="345">
        <f>D18+D42+D51</f>
        <v>0</v>
      </c>
      <c r="E53" s="345">
        <f t="shared" ref="E53:I53" si="20">E18+E42+E51</f>
        <v>7096980</v>
      </c>
      <c r="F53" s="345">
        <f t="shared" si="20"/>
        <v>300000</v>
      </c>
      <c r="G53" s="345">
        <f t="shared" si="20"/>
        <v>270775000</v>
      </c>
      <c r="H53" s="345">
        <f t="shared" si="20"/>
        <v>0</v>
      </c>
      <c r="I53" s="345">
        <f t="shared" si="20"/>
        <v>221314069</v>
      </c>
      <c r="J53" s="557"/>
      <c r="K53" s="210"/>
      <c r="L53" s="470"/>
      <c r="M53" s="470"/>
      <c r="N53" s="470"/>
      <c r="O53" s="470"/>
      <c r="P53" s="470"/>
      <c r="Q53" s="470"/>
      <c r="R53" s="470"/>
      <c r="S53" s="263"/>
      <c r="T53" s="263"/>
      <c r="U53" s="263"/>
      <c r="V53" s="263"/>
      <c r="W53" s="263"/>
      <c r="X53" s="263"/>
      <c r="Y53" s="263"/>
      <c r="Z53" s="263"/>
      <c r="AA53" s="263"/>
      <c r="AB53" s="263"/>
      <c r="AC53" s="263"/>
      <c r="AD53" s="263"/>
      <c r="AE53" s="263"/>
      <c r="AF53" s="263"/>
      <c r="AG53" s="263"/>
      <c r="AH53" s="263"/>
      <c r="AI53" s="263"/>
      <c r="AJ53" s="263"/>
      <c r="AK53" s="263"/>
      <c r="AL53" s="263"/>
      <c r="AM53" s="263"/>
      <c r="AN53" s="263"/>
      <c r="AO53" s="263"/>
      <c r="AP53" s="263"/>
      <c r="AQ53" s="263"/>
      <c r="AR53" s="263"/>
      <c r="AS53" s="263"/>
      <c r="AT53" s="263"/>
      <c r="AU53" s="263"/>
      <c r="AV53" s="263"/>
      <c r="AW53" s="263"/>
      <c r="AX53" s="263"/>
      <c r="AY53" s="263"/>
      <c r="AZ53" s="263"/>
      <c r="BA53" s="263"/>
      <c r="BB53" s="263"/>
      <c r="BC53" s="263"/>
      <c r="BD53" s="263"/>
      <c r="BE53" s="263"/>
      <c r="BF53" s="263"/>
      <c r="BG53" s="263"/>
    </row>
    <row r="54" spans="1:59" s="212" customFormat="1" ht="15.75" customHeight="1" x14ac:dyDescent="0.3">
      <c r="A54" s="209"/>
      <c r="B54" s="210"/>
      <c r="C54" s="470"/>
      <c r="D54" s="470"/>
      <c r="E54" s="470"/>
      <c r="F54" s="470"/>
      <c r="G54" s="470"/>
      <c r="H54" s="470"/>
      <c r="I54" s="470"/>
      <c r="J54" s="557"/>
      <c r="K54" s="210"/>
      <c r="L54" s="470"/>
      <c r="M54" s="470"/>
      <c r="N54" s="470"/>
      <c r="O54" s="470"/>
      <c r="P54" s="470"/>
      <c r="Q54" s="470"/>
      <c r="R54" s="470"/>
      <c r="S54" s="263"/>
      <c r="T54" s="263"/>
      <c r="U54" s="263"/>
      <c r="V54" s="263"/>
      <c r="W54" s="263"/>
      <c r="X54" s="263"/>
      <c r="Y54" s="263"/>
      <c r="Z54" s="263"/>
      <c r="AA54" s="263"/>
      <c r="AB54" s="263"/>
      <c r="AC54" s="263"/>
      <c r="AD54" s="263"/>
      <c r="AE54" s="263"/>
      <c r="AF54" s="263"/>
      <c r="AG54" s="263"/>
      <c r="AH54" s="263"/>
      <c r="AI54" s="263"/>
      <c r="AJ54" s="263"/>
      <c r="AK54" s="263"/>
      <c r="AL54" s="263"/>
      <c r="AM54" s="263"/>
      <c r="AN54" s="263"/>
      <c r="AO54" s="263"/>
      <c r="AP54" s="263"/>
      <c r="AQ54" s="263"/>
      <c r="AR54" s="263"/>
      <c r="AS54" s="263"/>
      <c r="AT54" s="263"/>
      <c r="AU54" s="263"/>
      <c r="AV54" s="263"/>
      <c r="AW54" s="263"/>
      <c r="AX54" s="263"/>
      <c r="AY54" s="263"/>
      <c r="AZ54" s="263"/>
      <c r="BA54" s="263"/>
      <c r="BB54" s="263"/>
      <c r="BC54" s="263"/>
      <c r="BD54" s="263"/>
      <c r="BE54" s="263"/>
      <c r="BF54" s="263"/>
      <c r="BG54" s="263"/>
    </row>
    <row r="55" spans="1:59" s="212" customFormat="1" ht="15.75" customHeight="1" x14ac:dyDescent="0.3">
      <c r="A55" s="209"/>
      <c r="B55" s="210"/>
      <c r="C55" s="470"/>
      <c r="D55" s="470"/>
      <c r="E55" s="470"/>
      <c r="F55" s="470"/>
      <c r="G55" s="470"/>
      <c r="H55" s="470"/>
      <c r="I55" s="470"/>
      <c r="J55" s="557"/>
      <c r="K55" s="210"/>
      <c r="L55" s="470"/>
      <c r="M55" s="470"/>
      <c r="N55" s="470"/>
      <c r="O55" s="470"/>
      <c r="P55" s="470"/>
      <c r="Q55" s="470"/>
      <c r="R55" s="470"/>
      <c r="S55" s="263"/>
      <c r="T55" s="263"/>
      <c r="U55" s="263"/>
      <c r="V55" s="263"/>
      <c r="W55" s="263"/>
      <c r="X55" s="263"/>
      <c r="Y55" s="263"/>
      <c r="Z55" s="263"/>
      <c r="AA55" s="263"/>
      <c r="AB55" s="263"/>
      <c r="AC55" s="263"/>
      <c r="AD55" s="263"/>
      <c r="AE55" s="263"/>
      <c r="AF55" s="263"/>
      <c r="AG55" s="263"/>
      <c r="AH55" s="263"/>
      <c r="AI55" s="263"/>
      <c r="AJ55" s="263"/>
      <c r="AK55" s="263"/>
      <c r="AL55" s="263"/>
      <c r="AM55" s="263"/>
      <c r="AN55" s="263"/>
      <c r="AO55" s="263"/>
      <c r="AP55" s="263"/>
      <c r="AQ55" s="263"/>
      <c r="AR55" s="263"/>
      <c r="AS55" s="263"/>
      <c r="AT55" s="263"/>
      <c r="AU55" s="263"/>
      <c r="AV55" s="263"/>
      <c r="AW55" s="263"/>
      <c r="AX55" s="263"/>
      <c r="AY55" s="263"/>
      <c r="AZ55" s="263"/>
      <c r="BA55" s="263"/>
      <c r="BB55" s="263"/>
      <c r="BC55" s="263"/>
      <c r="BD55" s="263"/>
      <c r="BE55" s="263"/>
      <c r="BF55" s="263"/>
      <c r="BG55" s="263"/>
    </row>
    <row r="56" spans="1:59" ht="15.75" customHeight="1" thickBot="1" x14ac:dyDescent="0.35">
      <c r="A56" s="163" t="s">
        <v>263</v>
      </c>
      <c r="B56" s="164"/>
      <c r="C56" s="165"/>
      <c r="D56" s="165"/>
      <c r="E56" s="165"/>
      <c r="F56" s="165"/>
      <c r="G56" s="165"/>
      <c r="H56" s="160"/>
      <c r="I56" s="160" t="s">
        <v>310</v>
      </c>
    </row>
    <row r="57" spans="1:59" ht="15" thickBot="1" x14ac:dyDescent="0.35">
      <c r="A57" s="648" t="s">
        <v>4</v>
      </c>
      <c r="B57" s="650" t="s">
        <v>230</v>
      </c>
      <c r="C57" s="638" t="s">
        <v>264</v>
      </c>
      <c r="D57" s="639"/>
      <c r="E57" s="639"/>
      <c r="F57" s="639"/>
      <c r="G57" s="639"/>
      <c r="H57" s="639"/>
      <c r="I57" s="640"/>
      <c r="J57" s="551"/>
      <c r="K57" s="273"/>
      <c r="L57" s="273"/>
      <c r="M57" s="515"/>
      <c r="N57" s="515"/>
      <c r="O57" s="515"/>
      <c r="P57" s="515"/>
      <c r="Q57" s="515"/>
      <c r="R57" s="515"/>
    </row>
    <row r="58" spans="1:59" ht="15" customHeight="1" x14ac:dyDescent="0.3">
      <c r="A58" s="649"/>
      <c r="B58" s="651"/>
      <c r="C58" s="641" t="s">
        <v>309</v>
      </c>
      <c r="D58" s="643" t="s">
        <v>265</v>
      </c>
      <c r="E58" s="644"/>
      <c r="F58" s="644"/>
      <c r="G58" s="644"/>
      <c r="H58" s="645" t="s">
        <v>233</v>
      </c>
      <c r="I58" s="646" t="s">
        <v>234</v>
      </c>
      <c r="J58" s="558"/>
      <c r="K58" s="513"/>
      <c r="L58" s="514"/>
      <c r="M58" s="273"/>
      <c r="N58" s="515"/>
      <c r="O58" s="515"/>
      <c r="P58" s="515"/>
      <c r="Q58" s="273"/>
      <c r="R58" s="273"/>
    </row>
    <row r="59" spans="1:59" ht="30.75" customHeight="1" x14ac:dyDescent="0.3">
      <c r="A59" s="649"/>
      <c r="B59" s="651"/>
      <c r="C59" s="642"/>
      <c r="D59" s="601" t="s">
        <v>266</v>
      </c>
      <c r="E59" s="602" t="s">
        <v>236</v>
      </c>
      <c r="F59" s="602" t="s">
        <v>237</v>
      </c>
      <c r="G59" s="602" t="s">
        <v>238</v>
      </c>
      <c r="H59" s="644"/>
      <c r="I59" s="647"/>
      <c r="J59" s="558"/>
      <c r="K59" s="513"/>
      <c r="L59" s="514"/>
      <c r="M59" s="272"/>
      <c r="N59" s="272"/>
      <c r="O59" s="272"/>
      <c r="P59" s="272"/>
      <c r="Q59" s="515"/>
      <c r="R59" s="515"/>
    </row>
    <row r="60" spans="1:59" ht="15" thickBot="1" x14ac:dyDescent="0.35">
      <c r="A60" s="200" t="s">
        <v>239</v>
      </c>
      <c r="B60" s="244" t="s">
        <v>240</v>
      </c>
      <c r="C60" s="247" t="s">
        <v>241</v>
      </c>
      <c r="D60" s="246" t="s">
        <v>242</v>
      </c>
      <c r="E60" s="167" t="s">
        <v>243</v>
      </c>
      <c r="F60" s="167" t="s">
        <v>244</v>
      </c>
      <c r="G60" s="167" t="s">
        <v>245</v>
      </c>
      <c r="H60" s="167" t="s">
        <v>246</v>
      </c>
      <c r="I60" s="168" t="s">
        <v>247</v>
      </c>
      <c r="J60" s="552"/>
      <c r="K60" s="461"/>
      <c r="L60" s="462"/>
      <c r="M60" s="462"/>
      <c r="N60" s="462"/>
      <c r="O60" s="462"/>
      <c r="P60" s="462"/>
      <c r="Q60" s="462"/>
      <c r="R60" s="462"/>
    </row>
    <row r="61" spans="1:59" ht="30" customHeight="1" x14ac:dyDescent="0.3">
      <c r="A61" s="169"/>
      <c r="B61" s="248" t="s">
        <v>267</v>
      </c>
      <c r="C61" s="352">
        <f t="shared" ref="C61:C67" si="21">SUM(D61:I61)</f>
        <v>495676525</v>
      </c>
      <c r="D61" s="353">
        <f t="shared" ref="D61:I61" si="22">D233+D62</f>
        <v>0</v>
      </c>
      <c r="E61" s="354">
        <f t="shared" si="22"/>
        <v>7096980</v>
      </c>
      <c r="F61" s="354">
        <f t="shared" si="22"/>
        <v>300000</v>
      </c>
      <c r="G61" s="354">
        <f t="shared" si="22"/>
        <v>270775000</v>
      </c>
      <c r="H61" s="354">
        <f t="shared" si="22"/>
        <v>0</v>
      </c>
      <c r="I61" s="355">
        <f t="shared" si="22"/>
        <v>217504545</v>
      </c>
      <c r="J61" s="559"/>
      <c r="K61" s="472"/>
      <c r="L61" s="211"/>
      <c r="M61" s="211"/>
      <c r="N61" s="211"/>
      <c r="O61" s="211"/>
      <c r="P61" s="211"/>
      <c r="Q61" s="211"/>
      <c r="R61" s="211"/>
    </row>
    <row r="62" spans="1:59" ht="15.75" customHeight="1" x14ac:dyDescent="0.3">
      <c r="A62" s="170">
        <v>400000</v>
      </c>
      <c r="B62" s="249" t="s">
        <v>268</v>
      </c>
      <c r="C62" s="356">
        <f>SUM(D62:I62)</f>
        <v>425924797</v>
      </c>
      <c r="D62" s="357">
        <f t="shared" ref="D62:I62" si="23">D63+D88+D207+D209+D222</f>
        <v>0</v>
      </c>
      <c r="E62" s="358">
        <f t="shared" si="23"/>
        <v>0</v>
      </c>
      <c r="F62" s="358">
        <f t="shared" si="23"/>
        <v>300000</v>
      </c>
      <c r="G62" s="358">
        <f t="shared" si="23"/>
        <v>270775000</v>
      </c>
      <c r="H62" s="358">
        <f t="shared" si="23"/>
        <v>0</v>
      </c>
      <c r="I62" s="359">
        <f t="shared" si="23"/>
        <v>154849797</v>
      </c>
      <c r="J62" s="559"/>
      <c r="K62" s="210"/>
      <c r="L62" s="211"/>
      <c r="M62" s="211"/>
      <c r="N62" s="211"/>
      <c r="O62" s="211"/>
      <c r="P62" s="211"/>
      <c r="Q62" s="211"/>
      <c r="R62" s="211"/>
    </row>
    <row r="63" spans="1:59" ht="15.75" customHeight="1" x14ac:dyDescent="0.3">
      <c r="A63" s="171">
        <v>410000</v>
      </c>
      <c r="B63" s="237" t="s">
        <v>269</v>
      </c>
      <c r="C63" s="242">
        <f t="shared" si="21"/>
        <v>241965000</v>
      </c>
      <c r="D63" s="360">
        <f t="shared" ref="D63:I63" si="24">D64+D68+D71+D75+D85</f>
        <v>0</v>
      </c>
      <c r="E63" s="361">
        <f t="shared" si="24"/>
        <v>0</v>
      </c>
      <c r="F63" s="361">
        <f t="shared" si="24"/>
        <v>300000</v>
      </c>
      <c r="G63" s="361">
        <f t="shared" si="24"/>
        <v>230500000</v>
      </c>
      <c r="H63" s="361">
        <f t="shared" si="24"/>
        <v>0</v>
      </c>
      <c r="I63" s="362">
        <f t="shared" si="24"/>
        <v>11165000</v>
      </c>
      <c r="J63" s="553"/>
      <c r="K63" s="473"/>
      <c r="L63" s="474"/>
      <c r="M63" s="475"/>
      <c r="N63" s="475"/>
      <c r="O63" s="475"/>
      <c r="P63" s="475"/>
      <c r="Q63" s="475"/>
      <c r="R63" s="475"/>
    </row>
    <row r="64" spans="1:59" ht="15.75" customHeight="1" x14ac:dyDescent="0.3">
      <c r="A64" s="171">
        <v>411000</v>
      </c>
      <c r="B64" s="238" t="s">
        <v>270</v>
      </c>
      <c r="C64" s="242">
        <f>SUM(D64:I64)</f>
        <v>199000000</v>
      </c>
      <c r="D64" s="241">
        <f>D66+D67</f>
        <v>0</v>
      </c>
      <c r="E64" s="161">
        <f t="shared" ref="E64:I64" si="25">E66+E67</f>
        <v>0</v>
      </c>
      <c r="F64" s="161">
        <f t="shared" si="25"/>
        <v>0</v>
      </c>
      <c r="G64" s="161">
        <f t="shared" si="25"/>
        <v>196000000</v>
      </c>
      <c r="H64" s="161">
        <f t="shared" si="25"/>
        <v>0</v>
      </c>
      <c r="I64" s="162">
        <f t="shared" si="25"/>
        <v>3000000</v>
      </c>
      <c r="J64" s="553"/>
      <c r="K64" s="273"/>
      <c r="L64" s="474"/>
      <c r="M64" s="474"/>
      <c r="N64" s="474"/>
      <c r="O64" s="474"/>
      <c r="P64" s="474"/>
      <c r="Q64" s="474"/>
      <c r="R64" s="474"/>
    </row>
    <row r="65" spans="1:18" ht="15.75" customHeight="1" x14ac:dyDescent="0.3">
      <c r="A65" s="285">
        <v>411100</v>
      </c>
      <c r="B65" s="286" t="s">
        <v>320</v>
      </c>
      <c r="C65" s="287">
        <f>SUM(D65:I65)</f>
        <v>199000000</v>
      </c>
      <c r="D65" s="291">
        <f t="shared" ref="D65:I65" si="26">SUM(D66:D67)</f>
        <v>0</v>
      </c>
      <c r="E65" s="292">
        <f t="shared" si="26"/>
        <v>0</v>
      </c>
      <c r="F65" s="292">
        <f t="shared" si="26"/>
        <v>0</v>
      </c>
      <c r="G65" s="292">
        <f t="shared" si="26"/>
        <v>196000000</v>
      </c>
      <c r="H65" s="292">
        <f t="shared" si="26"/>
        <v>0</v>
      </c>
      <c r="I65" s="293">
        <f t="shared" si="26"/>
        <v>3000000</v>
      </c>
      <c r="J65" s="554"/>
      <c r="K65" s="458"/>
      <c r="L65" s="476"/>
      <c r="M65" s="476"/>
      <c r="N65" s="476"/>
      <c r="O65" s="476"/>
      <c r="P65" s="476"/>
      <c r="Q65" s="476"/>
      <c r="R65" s="476"/>
    </row>
    <row r="66" spans="1:18" ht="15.75" customHeight="1" x14ac:dyDescent="0.3">
      <c r="A66" s="173">
        <v>411111</v>
      </c>
      <c r="B66" s="227" t="s">
        <v>28</v>
      </c>
      <c r="C66" s="242">
        <f>SUM(D66:I66)</f>
        <v>198000000</v>
      </c>
      <c r="D66" s="326"/>
      <c r="E66" s="327"/>
      <c r="F66" s="327"/>
      <c r="G66" s="327">
        <v>195000000</v>
      </c>
      <c r="H66" s="327"/>
      <c r="I66" s="325">
        <v>3000000</v>
      </c>
      <c r="J66" s="555"/>
      <c r="K66" s="218"/>
      <c r="L66" s="474"/>
      <c r="M66" s="477"/>
      <c r="N66" s="477"/>
      <c r="O66" s="477"/>
      <c r="P66" s="477"/>
      <c r="Q66" s="477"/>
      <c r="R66" s="477"/>
    </row>
    <row r="67" spans="1:18" ht="15.75" customHeight="1" x14ac:dyDescent="0.3">
      <c r="A67" s="173">
        <v>411117</v>
      </c>
      <c r="B67" s="227" t="s">
        <v>179</v>
      </c>
      <c r="C67" s="242">
        <f t="shared" si="21"/>
        <v>1000000</v>
      </c>
      <c r="D67" s="326"/>
      <c r="E67" s="327"/>
      <c r="F67" s="327"/>
      <c r="G67" s="327">
        <v>1000000</v>
      </c>
      <c r="H67" s="327"/>
      <c r="I67" s="325"/>
      <c r="J67" s="555"/>
      <c r="K67" s="218"/>
      <c r="L67" s="474"/>
      <c r="M67" s="477"/>
      <c r="N67" s="477"/>
      <c r="O67" s="477"/>
      <c r="P67" s="477"/>
      <c r="Q67" s="477"/>
      <c r="R67" s="477"/>
    </row>
    <row r="68" spans="1:18" ht="15.75" customHeight="1" x14ac:dyDescent="0.3">
      <c r="A68" s="171">
        <v>412000</v>
      </c>
      <c r="B68" s="238" t="s">
        <v>271</v>
      </c>
      <c r="C68" s="242">
        <f>SUM(D68:I68)</f>
        <v>33015000</v>
      </c>
      <c r="D68" s="241">
        <f t="shared" ref="D68:I68" si="27">SUM(D69:D70)</f>
        <v>0</v>
      </c>
      <c r="E68" s="161">
        <f t="shared" si="27"/>
        <v>0</v>
      </c>
      <c r="F68" s="161">
        <f t="shared" si="27"/>
        <v>0</v>
      </c>
      <c r="G68" s="161">
        <f t="shared" si="27"/>
        <v>32500000</v>
      </c>
      <c r="H68" s="161">
        <f t="shared" si="27"/>
        <v>0</v>
      </c>
      <c r="I68" s="162">
        <f t="shared" si="27"/>
        <v>515000</v>
      </c>
      <c r="J68" s="553"/>
      <c r="K68" s="273"/>
      <c r="L68" s="474"/>
      <c r="M68" s="474"/>
      <c r="N68" s="474"/>
      <c r="O68" s="474"/>
      <c r="P68" s="474"/>
      <c r="Q68" s="474"/>
      <c r="R68" s="474"/>
    </row>
    <row r="69" spans="1:18" ht="15.75" customHeight="1" x14ac:dyDescent="0.3">
      <c r="A69" s="301">
        <v>412111</v>
      </c>
      <c r="B69" s="302" t="s">
        <v>154</v>
      </c>
      <c r="C69" s="287">
        <f t="shared" ref="C69:C205" si="28">SUM(D69:I69)</f>
        <v>23360000</v>
      </c>
      <c r="D69" s="288"/>
      <c r="E69" s="289"/>
      <c r="F69" s="289"/>
      <c r="G69" s="289">
        <v>23000000</v>
      </c>
      <c r="H69" s="289"/>
      <c r="I69" s="290">
        <v>360000</v>
      </c>
      <c r="J69" s="560"/>
      <c r="K69" s="452"/>
      <c r="L69" s="476"/>
      <c r="M69" s="478"/>
      <c r="N69" s="478"/>
      <c r="O69" s="478"/>
      <c r="P69" s="478"/>
      <c r="Q69" s="478"/>
      <c r="R69" s="478"/>
    </row>
    <row r="70" spans="1:18" ht="15.75" customHeight="1" x14ac:dyDescent="0.3">
      <c r="A70" s="301">
        <v>412211</v>
      </c>
      <c r="B70" s="302" t="s">
        <v>155</v>
      </c>
      <c r="C70" s="287">
        <f t="shared" si="28"/>
        <v>9655000</v>
      </c>
      <c r="D70" s="288"/>
      <c r="E70" s="289"/>
      <c r="F70" s="289"/>
      <c r="G70" s="289">
        <v>9500000</v>
      </c>
      <c r="H70" s="289"/>
      <c r="I70" s="290">
        <v>155000</v>
      </c>
      <c r="J70" s="560"/>
      <c r="K70" s="452"/>
      <c r="L70" s="476"/>
      <c r="M70" s="478"/>
      <c r="N70" s="478"/>
      <c r="O70" s="478"/>
      <c r="P70" s="478"/>
      <c r="Q70" s="478"/>
      <c r="R70" s="478"/>
    </row>
    <row r="71" spans="1:18" ht="15.75" customHeight="1" x14ac:dyDescent="0.3">
      <c r="A71" s="171">
        <v>413000</v>
      </c>
      <c r="B71" s="238" t="s">
        <v>272</v>
      </c>
      <c r="C71" s="236">
        <f>SUM(D71:I71)</f>
        <v>4450000</v>
      </c>
      <c r="D71" s="241">
        <f>D73+D74</f>
        <v>0</v>
      </c>
      <c r="E71" s="161">
        <f t="shared" ref="E71:I71" si="29">E73+E74</f>
        <v>0</v>
      </c>
      <c r="F71" s="161">
        <f t="shared" si="29"/>
        <v>0</v>
      </c>
      <c r="G71" s="161">
        <f t="shared" si="29"/>
        <v>1000000</v>
      </c>
      <c r="H71" s="161">
        <f t="shared" si="29"/>
        <v>0</v>
      </c>
      <c r="I71" s="162">
        <f t="shared" si="29"/>
        <v>3450000</v>
      </c>
      <c r="J71" s="553"/>
      <c r="K71" s="273"/>
      <c r="L71" s="222"/>
      <c r="M71" s="474"/>
      <c r="N71" s="474"/>
      <c r="O71" s="474"/>
      <c r="P71" s="474"/>
      <c r="Q71" s="474"/>
      <c r="R71" s="474"/>
    </row>
    <row r="72" spans="1:18" ht="15.75" customHeight="1" x14ac:dyDescent="0.3">
      <c r="A72" s="283">
        <v>413100</v>
      </c>
      <c r="B72" s="284" t="s">
        <v>349</v>
      </c>
      <c r="C72" s="287">
        <f>SUM(D72:I72)</f>
        <v>4450000</v>
      </c>
      <c r="D72" s="291">
        <f>SUM(D73:D74)</f>
        <v>0</v>
      </c>
      <c r="E72" s="291">
        <f t="shared" ref="E72:I72" si="30">SUM(E73:E74)</f>
        <v>0</v>
      </c>
      <c r="F72" s="291">
        <f t="shared" si="30"/>
        <v>0</v>
      </c>
      <c r="G72" s="291">
        <f t="shared" si="30"/>
        <v>1000000</v>
      </c>
      <c r="H72" s="291">
        <f t="shared" si="30"/>
        <v>0</v>
      </c>
      <c r="I72" s="294">
        <f t="shared" si="30"/>
        <v>3450000</v>
      </c>
      <c r="J72" s="554"/>
      <c r="K72" s="458"/>
      <c r="L72" s="476"/>
      <c r="M72" s="476"/>
      <c r="N72" s="476"/>
      <c r="O72" s="476"/>
      <c r="P72" s="476"/>
      <c r="Q72" s="476"/>
      <c r="R72" s="476"/>
    </row>
    <row r="73" spans="1:18" ht="15.75" customHeight="1" x14ac:dyDescent="0.3">
      <c r="A73" s="173">
        <v>413142</v>
      </c>
      <c r="B73" s="227" t="s">
        <v>31</v>
      </c>
      <c r="C73" s="236">
        <f t="shared" si="28"/>
        <v>600000</v>
      </c>
      <c r="D73" s="326"/>
      <c r="E73" s="327"/>
      <c r="F73" s="327"/>
      <c r="G73" s="327"/>
      <c r="H73" s="327"/>
      <c r="I73" s="325">
        <v>600000</v>
      </c>
      <c r="J73" s="555"/>
      <c r="K73" s="218"/>
      <c r="L73" s="222"/>
      <c r="M73" s="477"/>
      <c r="N73" s="477"/>
      <c r="O73" s="477"/>
      <c r="P73" s="477"/>
      <c r="Q73" s="477"/>
      <c r="R73" s="477"/>
    </row>
    <row r="74" spans="1:18" ht="15.75" customHeight="1" x14ac:dyDescent="0.3">
      <c r="A74" s="173">
        <v>413151</v>
      </c>
      <c r="B74" s="227" t="s">
        <v>156</v>
      </c>
      <c r="C74" s="236">
        <f t="shared" si="28"/>
        <v>3850000</v>
      </c>
      <c r="D74" s="326"/>
      <c r="E74" s="327"/>
      <c r="F74" s="327"/>
      <c r="G74" s="327">
        <v>1000000</v>
      </c>
      <c r="H74" s="327"/>
      <c r="I74" s="325">
        <v>2850000</v>
      </c>
      <c r="J74" s="555"/>
      <c r="K74" s="218"/>
      <c r="L74" s="222"/>
      <c r="M74" s="477"/>
      <c r="N74" s="477"/>
      <c r="O74" s="477"/>
      <c r="P74" s="477"/>
      <c r="Q74" s="477"/>
      <c r="R74" s="477"/>
    </row>
    <row r="75" spans="1:18" ht="15.75" customHeight="1" x14ac:dyDescent="0.3">
      <c r="A75" s="171">
        <v>414000</v>
      </c>
      <c r="B75" s="238" t="s">
        <v>273</v>
      </c>
      <c r="C75" s="236">
        <f>SUM(D75:I75)</f>
        <v>3000000</v>
      </c>
      <c r="D75" s="241">
        <f>SUM(D76)+D78+D81</f>
        <v>0</v>
      </c>
      <c r="E75" s="241">
        <f t="shared" ref="E75:I75" si="31">SUM(E76)+E78+E81</f>
        <v>0</v>
      </c>
      <c r="F75" s="241">
        <f t="shared" si="31"/>
        <v>300000</v>
      </c>
      <c r="G75" s="241">
        <f t="shared" si="31"/>
        <v>0</v>
      </c>
      <c r="H75" s="241">
        <f t="shared" si="31"/>
        <v>0</v>
      </c>
      <c r="I75" s="282">
        <f t="shared" si="31"/>
        <v>2700000</v>
      </c>
      <c r="J75" s="553"/>
      <c r="K75" s="273"/>
      <c r="L75" s="222"/>
      <c r="M75" s="474"/>
      <c r="N75" s="474"/>
      <c r="O75" s="474"/>
      <c r="P75" s="474"/>
      <c r="Q75" s="474"/>
      <c r="R75" s="474"/>
    </row>
    <row r="76" spans="1:18" ht="15.75" customHeight="1" x14ac:dyDescent="0.3">
      <c r="A76" s="285">
        <v>414100</v>
      </c>
      <c r="B76" s="286" t="s">
        <v>322</v>
      </c>
      <c r="C76" s="287">
        <f>SUM(D76:I76)</f>
        <v>300000</v>
      </c>
      <c r="D76" s="291">
        <f>SUM(D77)</f>
        <v>0</v>
      </c>
      <c r="E76" s="291">
        <f t="shared" ref="E76:I76" si="32">SUM(E77)</f>
        <v>0</v>
      </c>
      <c r="F76" s="291">
        <f t="shared" si="32"/>
        <v>300000</v>
      </c>
      <c r="G76" s="291">
        <f t="shared" si="32"/>
        <v>0</v>
      </c>
      <c r="H76" s="291">
        <f t="shared" si="32"/>
        <v>0</v>
      </c>
      <c r="I76" s="294">
        <f t="shared" si="32"/>
        <v>0</v>
      </c>
      <c r="J76" s="554"/>
      <c r="K76" s="458"/>
      <c r="L76" s="476"/>
      <c r="M76" s="476"/>
      <c r="N76" s="476"/>
      <c r="O76" s="476"/>
      <c r="P76" s="476"/>
      <c r="Q76" s="476"/>
      <c r="R76" s="476"/>
    </row>
    <row r="77" spans="1:18" ht="15.75" customHeight="1" x14ac:dyDescent="0.3">
      <c r="A77" s="173">
        <v>414111</v>
      </c>
      <c r="B77" s="227" t="s">
        <v>33</v>
      </c>
      <c r="C77" s="243">
        <f t="shared" si="28"/>
        <v>300000</v>
      </c>
      <c r="D77" s="326"/>
      <c r="E77" s="327"/>
      <c r="F77" s="327">
        <v>300000</v>
      </c>
      <c r="G77" s="327"/>
      <c r="H77" s="327"/>
      <c r="I77" s="325"/>
      <c r="J77" s="555"/>
      <c r="K77" s="218"/>
      <c r="L77" s="219"/>
      <c r="M77" s="477"/>
      <c r="N77" s="477"/>
      <c r="O77" s="477"/>
      <c r="P77" s="477"/>
      <c r="Q77" s="477"/>
      <c r="R77" s="477"/>
    </row>
    <row r="78" spans="1:18" ht="15.75" customHeight="1" x14ac:dyDescent="0.3">
      <c r="A78" s="285">
        <v>414300</v>
      </c>
      <c r="B78" s="286" t="s">
        <v>321</v>
      </c>
      <c r="C78" s="287">
        <f>SUM(D78:I78)</f>
        <v>2600000</v>
      </c>
      <c r="D78" s="307">
        <f>SUM(D79:D80)</f>
        <v>0</v>
      </c>
      <c r="E78" s="307">
        <f t="shared" ref="E78:I78" si="33">SUM(E79:E80)</f>
        <v>0</v>
      </c>
      <c r="F78" s="307">
        <f t="shared" si="33"/>
        <v>0</v>
      </c>
      <c r="G78" s="307">
        <f t="shared" si="33"/>
        <v>0</v>
      </c>
      <c r="H78" s="307">
        <f t="shared" si="33"/>
        <v>0</v>
      </c>
      <c r="I78" s="308">
        <f t="shared" si="33"/>
        <v>2600000</v>
      </c>
      <c r="J78" s="554"/>
      <c r="K78" s="458"/>
      <c r="L78" s="476"/>
      <c r="M78" s="478"/>
      <c r="N78" s="478"/>
      <c r="O78" s="478"/>
      <c r="P78" s="478"/>
      <c r="Q78" s="478"/>
      <c r="R78" s="478"/>
    </row>
    <row r="79" spans="1:18" ht="15.75" customHeight="1" x14ac:dyDescent="0.3">
      <c r="A79" s="173">
        <v>414311</v>
      </c>
      <c r="B79" s="227" t="s">
        <v>34</v>
      </c>
      <c r="C79" s="243">
        <f t="shared" si="28"/>
        <v>2500000</v>
      </c>
      <c r="D79" s="326"/>
      <c r="E79" s="327"/>
      <c r="F79" s="327"/>
      <c r="G79" s="327"/>
      <c r="H79" s="327"/>
      <c r="I79" s="325">
        <v>2500000</v>
      </c>
      <c r="J79" s="555"/>
      <c r="K79" s="218"/>
      <c r="L79" s="219"/>
      <c r="M79" s="477"/>
      <c r="N79" s="477"/>
      <c r="O79" s="477"/>
      <c r="P79" s="477"/>
      <c r="Q79" s="477"/>
      <c r="R79" s="477"/>
    </row>
    <row r="80" spans="1:18" ht="15.75" customHeight="1" x14ac:dyDescent="0.3">
      <c r="A80" s="173">
        <v>414314</v>
      </c>
      <c r="B80" s="227" t="s">
        <v>35</v>
      </c>
      <c r="C80" s="243">
        <f t="shared" si="28"/>
        <v>100000</v>
      </c>
      <c r="D80" s="326"/>
      <c r="E80" s="327"/>
      <c r="F80" s="327"/>
      <c r="G80" s="327"/>
      <c r="H80" s="327"/>
      <c r="I80" s="325">
        <v>100000</v>
      </c>
      <c r="J80" s="555"/>
      <c r="K80" s="218"/>
      <c r="L80" s="219"/>
      <c r="M80" s="477"/>
      <c r="N80" s="477"/>
      <c r="O80" s="477"/>
      <c r="P80" s="477"/>
      <c r="Q80" s="477"/>
      <c r="R80" s="477"/>
    </row>
    <row r="81" spans="1:18" ht="15.75" customHeight="1" x14ac:dyDescent="0.3">
      <c r="A81" s="309">
        <v>414400</v>
      </c>
      <c r="B81" s="310" t="s">
        <v>323</v>
      </c>
      <c r="C81" s="363">
        <f>SUM(D81:I81)</f>
        <v>100000</v>
      </c>
      <c r="D81" s="364">
        <f>SUM(D82)</f>
        <v>0</v>
      </c>
      <c r="E81" s="364">
        <f t="shared" ref="E81:I81" si="34">SUM(E82)</f>
        <v>0</v>
      </c>
      <c r="F81" s="364">
        <f t="shared" si="34"/>
        <v>0</v>
      </c>
      <c r="G81" s="364">
        <f t="shared" si="34"/>
        <v>0</v>
      </c>
      <c r="H81" s="364">
        <f t="shared" si="34"/>
        <v>0</v>
      </c>
      <c r="I81" s="365">
        <f t="shared" si="34"/>
        <v>100000</v>
      </c>
      <c r="J81" s="561"/>
      <c r="K81" s="480"/>
      <c r="L81" s="481"/>
      <c r="M81" s="482"/>
      <c r="N81" s="482"/>
      <c r="O81" s="482"/>
      <c r="P81" s="482"/>
      <c r="Q81" s="482"/>
      <c r="R81" s="482"/>
    </row>
    <row r="82" spans="1:18" ht="15.75" customHeight="1" x14ac:dyDescent="0.3">
      <c r="A82" s="278">
        <v>414411</v>
      </c>
      <c r="B82" s="279" t="s">
        <v>124</v>
      </c>
      <c r="C82" s="243">
        <f t="shared" si="28"/>
        <v>100000</v>
      </c>
      <c r="D82" s="329"/>
      <c r="E82" s="330"/>
      <c r="F82" s="330"/>
      <c r="G82" s="330"/>
      <c r="H82" s="330"/>
      <c r="I82" s="331">
        <v>100000</v>
      </c>
      <c r="J82" s="562"/>
      <c r="K82" s="454"/>
      <c r="L82" s="219"/>
      <c r="M82" s="483"/>
      <c r="N82" s="483"/>
      <c r="O82" s="483"/>
      <c r="P82" s="483"/>
      <c r="Q82" s="483"/>
      <c r="R82" s="483"/>
    </row>
    <row r="83" spans="1:18" ht="15.75" customHeight="1" x14ac:dyDescent="0.3">
      <c r="A83" s="171">
        <v>415000</v>
      </c>
      <c r="B83" s="238" t="s">
        <v>274</v>
      </c>
      <c r="C83" s="236">
        <f>SUM(D83:I83)</f>
        <v>0</v>
      </c>
      <c r="D83" s="234">
        <f>D84</f>
        <v>0</v>
      </c>
      <c r="E83" s="198">
        <f t="shared" ref="E83:I83" si="35">E84</f>
        <v>0</v>
      </c>
      <c r="F83" s="198">
        <f t="shared" si="35"/>
        <v>0</v>
      </c>
      <c r="G83" s="198">
        <f t="shared" si="35"/>
        <v>0</v>
      </c>
      <c r="H83" s="198">
        <f t="shared" si="35"/>
        <v>0</v>
      </c>
      <c r="I83" s="216">
        <f t="shared" si="35"/>
        <v>0</v>
      </c>
      <c r="J83" s="553"/>
      <c r="K83" s="273"/>
      <c r="L83" s="222"/>
      <c r="M83" s="222"/>
      <c r="N83" s="222"/>
      <c r="O83" s="222"/>
      <c r="P83" s="222"/>
      <c r="Q83" s="222"/>
      <c r="R83" s="222"/>
    </row>
    <row r="84" spans="1:18" ht="15.75" customHeight="1" x14ac:dyDescent="0.3">
      <c r="A84" s="283">
        <v>415100</v>
      </c>
      <c r="B84" s="284" t="s">
        <v>275</v>
      </c>
      <c r="C84" s="287">
        <f>SUM(D84:I84)</f>
        <v>0</v>
      </c>
      <c r="D84" s="288"/>
      <c r="E84" s="289"/>
      <c r="F84" s="289"/>
      <c r="G84" s="289"/>
      <c r="H84" s="289"/>
      <c r="I84" s="290"/>
      <c r="J84" s="554"/>
      <c r="K84" s="458"/>
      <c r="L84" s="476"/>
      <c r="M84" s="478"/>
      <c r="N84" s="478"/>
      <c r="O84" s="478"/>
      <c r="P84" s="478"/>
      <c r="Q84" s="478"/>
      <c r="R84" s="478"/>
    </row>
    <row r="85" spans="1:18" ht="15.75" customHeight="1" x14ac:dyDescent="0.3">
      <c r="A85" s="171">
        <v>416000</v>
      </c>
      <c r="B85" s="238" t="s">
        <v>276</v>
      </c>
      <c r="C85" s="236">
        <f t="shared" si="28"/>
        <v>2500000</v>
      </c>
      <c r="D85" s="241">
        <f>D87</f>
        <v>0</v>
      </c>
      <c r="E85" s="161">
        <f t="shared" ref="E85:I85" si="36">E87</f>
        <v>0</v>
      </c>
      <c r="F85" s="161">
        <f t="shared" si="36"/>
        <v>0</v>
      </c>
      <c r="G85" s="161">
        <f t="shared" si="36"/>
        <v>1000000</v>
      </c>
      <c r="H85" s="161">
        <f t="shared" si="36"/>
        <v>0</v>
      </c>
      <c r="I85" s="162">
        <f t="shared" si="36"/>
        <v>1500000</v>
      </c>
      <c r="J85" s="553"/>
      <c r="K85" s="273"/>
      <c r="L85" s="222"/>
      <c r="M85" s="474"/>
      <c r="N85" s="474"/>
      <c r="O85" s="474"/>
      <c r="P85" s="474"/>
      <c r="Q85" s="474"/>
      <c r="R85" s="474"/>
    </row>
    <row r="86" spans="1:18" ht="15.75" customHeight="1" x14ac:dyDescent="0.3">
      <c r="A86" s="283">
        <v>416100</v>
      </c>
      <c r="B86" s="284" t="s">
        <v>350</v>
      </c>
      <c r="C86" s="287">
        <f>SUM(D86:I86)</f>
        <v>2500000</v>
      </c>
      <c r="D86" s="291">
        <f>SUM(D87)</f>
        <v>0</v>
      </c>
      <c r="E86" s="291">
        <f t="shared" ref="E86:I86" si="37">SUM(E87)</f>
        <v>0</v>
      </c>
      <c r="F86" s="291">
        <f t="shared" si="37"/>
        <v>0</v>
      </c>
      <c r="G86" s="291">
        <f t="shared" si="37"/>
        <v>1000000</v>
      </c>
      <c r="H86" s="291">
        <f t="shared" si="37"/>
        <v>0</v>
      </c>
      <c r="I86" s="294">
        <f t="shared" si="37"/>
        <v>1500000</v>
      </c>
      <c r="J86" s="554"/>
      <c r="K86" s="458"/>
      <c r="L86" s="476"/>
      <c r="M86" s="476"/>
      <c r="N86" s="476"/>
      <c r="O86" s="476"/>
      <c r="P86" s="476"/>
      <c r="Q86" s="476"/>
      <c r="R86" s="476"/>
    </row>
    <row r="87" spans="1:18" ht="15.75" customHeight="1" x14ac:dyDescent="0.3">
      <c r="A87" s="177">
        <v>416111</v>
      </c>
      <c r="B87" s="231" t="s">
        <v>277</v>
      </c>
      <c r="C87" s="243">
        <f t="shared" si="28"/>
        <v>2500000</v>
      </c>
      <c r="D87" s="326"/>
      <c r="E87" s="327"/>
      <c r="F87" s="327"/>
      <c r="G87" s="327">
        <v>1000000</v>
      </c>
      <c r="H87" s="327"/>
      <c r="I87" s="325">
        <v>1500000</v>
      </c>
      <c r="J87" s="563"/>
      <c r="K87" s="267"/>
      <c r="L87" s="219"/>
      <c r="M87" s="477"/>
      <c r="N87" s="477"/>
      <c r="O87" s="477"/>
      <c r="P87" s="477"/>
      <c r="Q87" s="477"/>
      <c r="R87" s="477"/>
    </row>
    <row r="88" spans="1:18" ht="15.75" customHeight="1" x14ac:dyDescent="0.3">
      <c r="A88" s="178">
        <v>420000</v>
      </c>
      <c r="B88" s="237" t="s">
        <v>278</v>
      </c>
      <c r="C88" s="256">
        <f>SUM(D88:I88)</f>
        <v>173909530</v>
      </c>
      <c r="D88" s="252">
        <f t="shared" ref="D88:I88" si="38">D89+D119+D133+D167+D170+D183</f>
        <v>0</v>
      </c>
      <c r="E88" s="213">
        <f t="shared" si="38"/>
        <v>0</v>
      </c>
      <c r="F88" s="213">
        <f t="shared" si="38"/>
        <v>0</v>
      </c>
      <c r="G88" s="213">
        <f t="shared" si="38"/>
        <v>40275000</v>
      </c>
      <c r="H88" s="213">
        <f t="shared" si="38"/>
        <v>0</v>
      </c>
      <c r="I88" s="214">
        <f t="shared" si="38"/>
        <v>133634530</v>
      </c>
      <c r="J88" s="564"/>
      <c r="K88" s="473"/>
      <c r="L88" s="486"/>
      <c r="M88" s="487"/>
      <c r="N88" s="487"/>
      <c r="O88" s="487"/>
      <c r="P88" s="487"/>
      <c r="Q88" s="487"/>
      <c r="R88" s="487"/>
    </row>
    <row r="89" spans="1:18" ht="15.75" customHeight="1" x14ac:dyDescent="0.3">
      <c r="A89" s="171">
        <v>421000</v>
      </c>
      <c r="B89" s="238" t="s">
        <v>279</v>
      </c>
      <c r="C89" s="256">
        <f>SUM(D89:I89)</f>
        <v>39351450</v>
      </c>
      <c r="D89" s="253">
        <f>D90+D93+D102+D111+D117+D96</f>
        <v>0</v>
      </c>
      <c r="E89" s="215">
        <f>E90+E93+E102+E111+E117+E96</f>
        <v>0</v>
      </c>
      <c r="F89" s="215">
        <f>F90+F93+F102+F111+F117+F96</f>
        <v>0</v>
      </c>
      <c r="G89" s="215">
        <f>G90+G93+G102+G111+G117+G96</f>
        <v>15371000</v>
      </c>
      <c r="H89" s="215">
        <f>H90+H93+H102+H111+H117+H96</f>
        <v>0</v>
      </c>
      <c r="I89" s="281">
        <f>I90+I93+I96+I102+I111+I117</f>
        <v>23980450</v>
      </c>
      <c r="J89" s="553"/>
      <c r="K89" s="273"/>
      <c r="L89" s="486"/>
      <c r="M89" s="488"/>
      <c r="N89" s="488"/>
      <c r="O89" s="488"/>
      <c r="P89" s="488"/>
      <c r="Q89" s="488"/>
      <c r="R89" s="488"/>
    </row>
    <row r="90" spans="1:18" ht="15.75" customHeight="1" x14ac:dyDescent="0.3">
      <c r="A90" s="285">
        <v>421100</v>
      </c>
      <c r="B90" s="286" t="s">
        <v>324</v>
      </c>
      <c r="C90" s="311">
        <f>SUM(D90:I90)</f>
        <v>1030000</v>
      </c>
      <c r="D90" s="312">
        <f>SUM(D91:D92)</f>
        <v>0</v>
      </c>
      <c r="E90" s="312">
        <f t="shared" ref="E90:I90" si="39">SUM(E91:E92)</f>
        <v>0</v>
      </c>
      <c r="F90" s="312">
        <f>SUM(F91:F92)</f>
        <v>0</v>
      </c>
      <c r="G90" s="312">
        <f t="shared" si="39"/>
        <v>770000</v>
      </c>
      <c r="H90" s="312">
        <f t="shared" si="39"/>
        <v>0</v>
      </c>
      <c r="I90" s="313">
        <f t="shared" si="39"/>
        <v>260000</v>
      </c>
      <c r="J90" s="554"/>
      <c r="K90" s="458"/>
      <c r="L90" s="489"/>
      <c r="M90" s="489"/>
      <c r="N90" s="489"/>
      <c r="O90" s="489"/>
      <c r="P90" s="489"/>
      <c r="Q90" s="489"/>
      <c r="R90" s="489"/>
    </row>
    <row r="91" spans="1:18" ht="15.75" customHeight="1" x14ac:dyDescent="0.3">
      <c r="A91" s="173">
        <v>421111</v>
      </c>
      <c r="B91" s="227" t="s">
        <v>38</v>
      </c>
      <c r="C91" s="243">
        <f t="shared" ref="C91:C103" si="40">SUM(D91:I91)</f>
        <v>800000</v>
      </c>
      <c r="D91" s="326"/>
      <c r="E91" s="327"/>
      <c r="F91" s="327"/>
      <c r="G91" s="328">
        <v>600000</v>
      </c>
      <c r="H91" s="328"/>
      <c r="I91" s="324">
        <v>200000</v>
      </c>
      <c r="J91" s="555"/>
      <c r="K91" s="218"/>
      <c r="L91" s="219"/>
      <c r="M91" s="477"/>
      <c r="N91" s="477"/>
      <c r="O91" s="477"/>
      <c r="P91" s="490"/>
      <c r="Q91" s="490"/>
      <c r="R91" s="490"/>
    </row>
    <row r="92" spans="1:18" ht="15.75" customHeight="1" x14ac:dyDescent="0.3">
      <c r="A92" s="173">
        <v>421121</v>
      </c>
      <c r="B92" s="227" t="s">
        <v>39</v>
      </c>
      <c r="C92" s="243">
        <f t="shared" si="40"/>
        <v>230000</v>
      </c>
      <c r="D92" s="326"/>
      <c r="E92" s="327"/>
      <c r="F92" s="327"/>
      <c r="G92" s="328">
        <v>170000</v>
      </c>
      <c r="H92" s="328"/>
      <c r="I92" s="324">
        <v>60000</v>
      </c>
      <c r="J92" s="555"/>
      <c r="K92" s="218"/>
      <c r="L92" s="219"/>
      <c r="M92" s="477"/>
      <c r="N92" s="477"/>
      <c r="O92" s="477"/>
      <c r="P92" s="490"/>
      <c r="Q92" s="490"/>
      <c r="R92" s="490"/>
    </row>
    <row r="93" spans="1:18" ht="15.75" customHeight="1" x14ac:dyDescent="0.3">
      <c r="A93" s="285">
        <v>421200</v>
      </c>
      <c r="B93" s="286" t="s">
        <v>325</v>
      </c>
      <c r="C93" s="287">
        <f>SUM(D93:I93)</f>
        <v>30050000</v>
      </c>
      <c r="D93" s="291">
        <f>SUM(D94:D95)</f>
        <v>0</v>
      </c>
      <c r="E93" s="292">
        <f t="shared" ref="E93:I93" si="41">SUM(E94:E95)</f>
        <v>0</v>
      </c>
      <c r="F93" s="292">
        <f t="shared" si="41"/>
        <v>0</v>
      </c>
      <c r="G93" s="292">
        <f t="shared" si="41"/>
        <v>13000000</v>
      </c>
      <c r="H93" s="292">
        <f t="shared" si="41"/>
        <v>0</v>
      </c>
      <c r="I93" s="293">
        <f t="shared" si="41"/>
        <v>17050000</v>
      </c>
      <c r="J93" s="554"/>
      <c r="K93" s="458"/>
      <c r="L93" s="476"/>
      <c r="M93" s="476"/>
      <c r="N93" s="476"/>
      <c r="O93" s="476"/>
      <c r="P93" s="476"/>
      <c r="Q93" s="476"/>
      <c r="R93" s="476"/>
    </row>
    <row r="94" spans="1:18" ht="15.75" customHeight="1" x14ac:dyDescent="0.3">
      <c r="A94" s="173">
        <v>421211</v>
      </c>
      <c r="B94" s="227" t="s">
        <v>40</v>
      </c>
      <c r="C94" s="243">
        <f t="shared" si="40"/>
        <v>10800000</v>
      </c>
      <c r="D94" s="326"/>
      <c r="E94" s="327"/>
      <c r="F94" s="327"/>
      <c r="G94" s="328">
        <v>5000000</v>
      </c>
      <c r="H94" s="328"/>
      <c r="I94" s="324">
        <v>5800000</v>
      </c>
      <c r="J94" s="555"/>
      <c r="K94" s="218"/>
      <c r="L94" s="219"/>
      <c r="M94" s="477"/>
      <c r="N94" s="477"/>
      <c r="O94" s="477"/>
      <c r="P94" s="490"/>
      <c r="Q94" s="490"/>
      <c r="R94" s="490"/>
    </row>
    <row r="95" spans="1:18" ht="15.75" customHeight="1" x14ac:dyDescent="0.3">
      <c r="A95" s="173">
        <v>421221</v>
      </c>
      <c r="B95" s="227" t="s">
        <v>41</v>
      </c>
      <c r="C95" s="243">
        <f t="shared" si="40"/>
        <v>19250000</v>
      </c>
      <c r="D95" s="326"/>
      <c r="E95" s="327"/>
      <c r="F95" s="327"/>
      <c r="G95" s="328">
        <v>8000000</v>
      </c>
      <c r="H95" s="328"/>
      <c r="I95" s="324">
        <v>11250000</v>
      </c>
      <c r="J95" s="555"/>
      <c r="K95" s="218"/>
      <c r="L95" s="219"/>
      <c r="M95" s="477"/>
      <c r="N95" s="477"/>
      <c r="O95" s="477"/>
      <c r="P95" s="490"/>
      <c r="Q95" s="490"/>
      <c r="R95" s="490"/>
    </row>
    <row r="96" spans="1:18" ht="15.75" customHeight="1" x14ac:dyDescent="0.3">
      <c r="A96" s="285">
        <v>421300</v>
      </c>
      <c r="B96" s="286" t="s">
        <v>326</v>
      </c>
      <c r="C96" s="287">
        <f>SUM(D96:I96)</f>
        <v>4649450</v>
      </c>
      <c r="D96" s="291">
        <f>SUM(D97:D101)</f>
        <v>0</v>
      </c>
      <c r="E96" s="292">
        <f t="shared" ref="E96:H96" si="42">SUM(E97:E101)</f>
        <v>0</v>
      </c>
      <c r="F96" s="292">
        <f t="shared" si="42"/>
        <v>0</v>
      </c>
      <c r="G96" s="292">
        <f>SUM(G97:G101)</f>
        <v>950000</v>
      </c>
      <c r="H96" s="292">
        <f t="shared" si="42"/>
        <v>0</v>
      </c>
      <c r="I96" s="293">
        <f>SUM(I97:I101)</f>
        <v>3699450</v>
      </c>
      <c r="J96" s="554"/>
      <c r="K96" s="458"/>
      <c r="L96" s="476"/>
      <c r="M96" s="476"/>
      <c r="N96" s="476"/>
      <c r="O96" s="476"/>
      <c r="P96" s="476"/>
      <c r="Q96" s="476"/>
      <c r="R96" s="476"/>
    </row>
    <row r="97" spans="1:18" ht="15.75" customHeight="1" x14ac:dyDescent="0.3">
      <c r="A97" s="173">
        <v>421311</v>
      </c>
      <c r="B97" s="227" t="s">
        <v>176</v>
      </c>
      <c r="C97" s="243">
        <f t="shared" si="40"/>
        <v>100000</v>
      </c>
      <c r="D97" s="326"/>
      <c r="E97" s="327"/>
      <c r="F97" s="327"/>
      <c r="G97" s="328">
        <v>50000</v>
      </c>
      <c r="H97" s="328"/>
      <c r="I97" s="324">
        <v>50000</v>
      </c>
      <c r="J97" s="555"/>
      <c r="K97" s="218"/>
      <c r="L97" s="219"/>
      <c r="M97" s="477"/>
      <c r="N97" s="477"/>
      <c r="O97" s="477"/>
      <c r="P97" s="490"/>
      <c r="Q97" s="490"/>
      <c r="R97" s="490"/>
    </row>
    <row r="98" spans="1:18" ht="15.75" customHeight="1" x14ac:dyDescent="0.3">
      <c r="A98" s="173">
        <v>421321</v>
      </c>
      <c r="B98" s="227" t="s">
        <v>42</v>
      </c>
      <c r="C98" s="243">
        <f t="shared" si="40"/>
        <v>400000</v>
      </c>
      <c r="D98" s="326"/>
      <c r="E98" s="327"/>
      <c r="F98" s="327"/>
      <c r="G98" s="328">
        <v>100000</v>
      </c>
      <c r="H98" s="328"/>
      <c r="I98" s="324">
        <v>300000</v>
      </c>
      <c r="J98" s="555"/>
      <c r="K98" s="218"/>
      <c r="L98" s="219"/>
      <c r="M98" s="477"/>
      <c r="N98" s="477"/>
      <c r="O98" s="477"/>
      <c r="P98" s="490"/>
      <c r="Q98" s="490"/>
      <c r="R98" s="490"/>
    </row>
    <row r="99" spans="1:18" ht="15.75" customHeight="1" x14ac:dyDescent="0.3">
      <c r="A99" s="173">
        <v>421323</v>
      </c>
      <c r="B99" s="227" t="s">
        <v>135</v>
      </c>
      <c r="C99" s="243">
        <f t="shared" si="40"/>
        <v>3000000</v>
      </c>
      <c r="D99" s="326"/>
      <c r="E99" s="327"/>
      <c r="F99" s="327"/>
      <c r="G99" s="328">
        <v>500000</v>
      </c>
      <c r="H99" s="328"/>
      <c r="I99" s="324">
        <v>2500000</v>
      </c>
      <c r="J99" s="555"/>
      <c r="K99" s="218"/>
      <c r="L99" s="219"/>
      <c r="M99" s="477"/>
      <c r="N99" s="477"/>
      <c r="O99" s="477"/>
      <c r="P99" s="490"/>
      <c r="Q99" s="490"/>
      <c r="R99" s="490"/>
    </row>
    <row r="100" spans="1:18" ht="15.75" customHeight="1" x14ac:dyDescent="0.3">
      <c r="A100" s="173">
        <v>421324</v>
      </c>
      <c r="B100" s="227" t="s">
        <v>43</v>
      </c>
      <c r="C100" s="243">
        <f t="shared" si="40"/>
        <v>549450</v>
      </c>
      <c r="D100" s="326"/>
      <c r="E100" s="327"/>
      <c r="F100" s="327"/>
      <c r="G100" s="328">
        <v>100000</v>
      </c>
      <c r="H100" s="328"/>
      <c r="I100" s="324">
        <v>449450</v>
      </c>
      <c r="J100" s="555"/>
      <c r="K100" s="218"/>
      <c r="L100" s="219"/>
      <c r="M100" s="477"/>
      <c r="N100" s="477"/>
      <c r="O100" s="477"/>
      <c r="P100" s="490"/>
      <c r="Q100" s="490"/>
      <c r="R100" s="490"/>
    </row>
    <row r="101" spans="1:18" ht="15.75" customHeight="1" x14ac:dyDescent="0.3">
      <c r="A101" s="173">
        <v>421325</v>
      </c>
      <c r="B101" s="227" t="s">
        <v>177</v>
      </c>
      <c r="C101" s="243">
        <f t="shared" si="40"/>
        <v>600000</v>
      </c>
      <c r="D101" s="326"/>
      <c r="E101" s="327"/>
      <c r="F101" s="327"/>
      <c r="G101" s="328">
        <v>200000</v>
      </c>
      <c r="H101" s="328"/>
      <c r="I101" s="324">
        <v>400000</v>
      </c>
      <c r="J101" s="555"/>
      <c r="K101" s="218"/>
      <c r="L101" s="219"/>
      <c r="M101" s="477"/>
      <c r="N101" s="477"/>
      <c r="O101" s="477"/>
      <c r="P101" s="490"/>
      <c r="Q101" s="490"/>
      <c r="R101" s="490"/>
    </row>
    <row r="102" spans="1:18" ht="15.75" customHeight="1" x14ac:dyDescent="0.3">
      <c r="A102" s="285">
        <v>421400</v>
      </c>
      <c r="B102" s="286" t="s">
        <v>327</v>
      </c>
      <c r="C102" s="314">
        <f>SUM(D102:I102)</f>
        <v>2822000</v>
      </c>
      <c r="D102" s="315">
        <f t="shared" ref="D102:I102" si="43">SUM(D108:D110)+D103</f>
        <v>0</v>
      </c>
      <c r="E102" s="316">
        <f t="shared" si="43"/>
        <v>0</v>
      </c>
      <c r="F102" s="316">
        <f t="shared" si="43"/>
        <v>0</v>
      </c>
      <c r="G102" s="316">
        <f t="shared" si="43"/>
        <v>450000</v>
      </c>
      <c r="H102" s="316">
        <f t="shared" si="43"/>
        <v>0</v>
      </c>
      <c r="I102" s="317">
        <f t="shared" si="43"/>
        <v>2372000</v>
      </c>
      <c r="J102" s="554"/>
      <c r="K102" s="458"/>
      <c r="L102" s="476"/>
      <c r="M102" s="476"/>
      <c r="N102" s="476"/>
      <c r="O102" s="476"/>
      <c r="P102" s="476"/>
      <c r="Q102" s="476"/>
      <c r="R102" s="476"/>
    </row>
    <row r="103" spans="1:18" ht="15.75" customHeight="1" thickBot="1" x14ac:dyDescent="0.35">
      <c r="A103" s="179">
        <v>421411</v>
      </c>
      <c r="B103" s="229" t="s">
        <v>44</v>
      </c>
      <c r="C103" s="543">
        <f t="shared" si="40"/>
        <v>1176000</v>
      </c>
      <c r="D103" s="544"/>
      <c r="E103" s="545"/>
      <c r="F103" s="545"/>
      <c r="G103" s="546">
        <v>300000</v>
      </c>
      <c r="H103" s="546"/>
      <c r="I103" s="547">
        <v>876000</v>
      </c>
      <c r="J103" s="555"/>
      <c r="K103" s="218"/>
      <c r="L103" s="219"/>
      <c r="M103" s="477"/>
      <c r="N103" s="477"/>
      <c r="O103" s="477"/>
      <c r="P103" s="490"/>
      <c r="Q103" s="490"/>
      <c r="R103" s="490"/>
    </row>
    <row r="104" spans="1:18" ht="11.25" customHeight="1" thickBot="1" x14ac:dyDescent="0.35">
      <c r="A104" s="648" t="s">
        <v>4</v>
      </c>
      <c r="B104" s="650" t="s">
        <v>230</v>
      </c>
      <c r="C104" s="638" t="s">
        <v>264</v>
      </c>
      <c r="D104" s="639"/>
      <c r="E104" s="639"/>
      <c r="F104" s="639"/>
      <c r="G104" s="639"/>
      <c r="H104" s="639"/>
      <c r="I104" s="640"/>
      <c r="J104" s="551"/>
      <c r="K104" s="273"/>
      <c r="L104" s="273"/>
      <c r="M104" s="515"/>
      <c r="N104" s="515"/>
      <c r="O104" s="515"/>
      <c r="P104" s="515"/>
      <c r="Q104" s="515"/>
      <c r="R104" s="515"/>
    </row>
    <row r="105" spans="1:18" ht="15" customHeight="1" x14ac:dyDescent="0.3">
      <c r="A105" s="649"/>
      <c r="B105" s="651"/>
      <c r="C105" s="641" t="s">
        <v>309</v>
      </c>
      <c r="D105" s="643" t="s">
        <v>265</v>
      </c>
      <c r="E105" s="644"/>
      <c r="F105" s="644"/>
      <c r="G105" s="644"/>
      <c r="H105" s="645" t="s">
        <v>233</v>
      </c>
      <c r="I105" s="646" t="s">
        <v>234</v>
      </c>
      <c r="J105" s="558"/>
      <c r="K105" s="513"/>
      <c r="L105" s="514"/>
      <c r="M105" s="273"/>
      <c r="N105" s="515"/>
      <c r="O105" s="515"/>
      <c r="P105" s="515"/>
      <c r="Q105" s="273"/>
      <c r="R105" s="273"/>
    </row>
    <row r="106" spans="1:18" ht="27" customHeight="1" x14ac:dyDescent="0.3">
      <c r="A106" s="649"/>
      <c r="B106" s="651"/>
      <c r="C106" s="642"/>
      <c r="D106" s="601" t="s">
        <v>266</v>
      </c>
      <c r="E106" s="602" t="s">
        <v>236</v>
      </c>
      <c r="F106" s="602" t="s">
        <v>237</v>
      </c>
      <c r="G106" s="602" t="s">
        <v>238</v>
      </c>
      <c r="H106" s="644"/>
      <c r="I106" s="647"/>
      <c r="J106" s="558"/>
      <c r="K106" s="513"/>
      <c r="L106" s="514"/>
      <c r="M106" s="272"/>
      <c r="N106" s="272"/>
      <c r="O106" s="272"/>
      <c r="P106" s="272"/>
      <c r="Q106" s="515"/>
      <c r="R106" s="515"/>
    </row>
    <row r="107" spans="1:18" ht="15" thickBot="1" x14ac:dyDescent="0.35">
      <c r="A107" s="257" t="s">
        <v>239</v>
      </c>
      <c r="B107" s="225" t="s">
        <v>240</v>
      </c>
      <c r="C107" s="247" t="s">
        <v>241</v>
      </c>
      <c r="D107" s="246" t="s">
        <v>242</v>
      </c>
      <c r="E107" s="167" t="s">
        <v>243</v>
      </c>
      <c r="F107" s="167" t="s">
        <v>244</v>
      </c>
      <c r="G107" s="167" t="s">
        <v>245</v>
      </c>
      <c r="H107" s="167" t="s">
        <v>246</v>
      </c>
      <c r="I107" s="168" t="s">
        <v>247</v>
      </c>
      <c r="J107" s="552"/>
      <c r="K107" s="461"/>
      <c r="L107" s="462"/>
      <c r="M107" s="462"/>
      <c r="N107" s="462"/>
      <c r="O107" s="462"/>
      <c r="P107" s="462"/>
      <c r="Q107" s="462"/>
      <c r="R107" s="462"/>
    </row>
    <row r="108" spans="1:18" ht="15" customHeight="1" x14ac:dyDescent="0.3">
      <c r="A108" s="180">
        <v>421412</v>
      </c>
      <c r="B108" s="576" t="s">
        <v>45</v>
      </c>
      <c r="C108" s="366">
        <f t="shared" si="28"/>
        <v>700000</v>
      </c>
      <c r="D108" s="367"/>
      <c r="E108" s="368"/>
      <c r="F108" s="368"/>
      <c r="G108" s="369"/>
      <c r="H108" s="369"/>
      <c r="I108" s="370">
        <v>700000</v>
      </c>
      <c r="J108" s="555"/>
      <c r="K108" s="218"/>
      <c r="L108" s="440"/>
      <c r="M108" s="442"/>
      <c r="N108" s="442"/>
      <c r="O108" s="442"/>
      <c r="P108" s="491"/>
      <c r="Q108" s="491"/>
      <c r="R108" s="491"/>
    </row>
    <row r="109" spans="1:18" ht="15" customHeight="1" x14ac:dyDescent="0.3">
      <c r="A109" s="173">
        <v>421414</v>
      </c>
      <c r="B109" s="577" t="s">
        <v>46</v>
      </c>
      <c r="C109" s="347">
        <f t="shared" si="28"/>
        <v>696000</v>
      </c>
      <c r="D109" s="332"/>
      <c r="E109" s="333"/>
      <c r="F109" s="333"/>
      <c r="G109" s="341">
        <v>100000</v>
      </c>
      <c r="H109" s="341"/>
      <c r="I109" s="339">
        <v>596000</v>
      </c>
      <c r="J109" s="555"/>
      <c r="K109" s="218"/>
      <c r="L109" s="440"/>
      <c r="M109" s="442"/>
      <c r="N109" s="442"/>
      <c r="O109" s="442"/>
      <c r="P109" s="491"/>
      <c r="Q109" s="491"/>
      <c r="R109" s="491"/>
    </row>
    <row r="110" spans="1:18" ht="15" customHeight="1" x14ac:dyDescent="0.3">
      <c r="A110" s="173">
        <v>421422</v>
      </c>
      <c r="B110" s="577" t="s">
        <v>47</v>
      </c>
      <c r="C110" s="347">
        <f t="shared" si="28"/>
        <v>250000</v>
      </c>
      <c r="D110" s="332"/>
      <c r="E110" s="333"/>
      <c r="F110" s="333"/>
      <c r="G110" s="341">
        <v>50000</v>
      </c>
      <c r="H110" s="341"/>
      <c r="I110" s="339">
        <v>200000</v>
      </c>
      <c r="J110" s="555"/>
      <c r="K110" s="218"/>
      <c r="L110" s="440"/>
      <c r="M110" s="442"/>
      <c r="N110" s="442"/>
      <c r="O110" s="442"/>
      <c r="P110" s="491"/>
      <c r="Q110" s="491"/>
      <c r="R110" s="491"/>
    </row>
    <row r="111" spans="1:18" ht="15" customHeight="1" x14ac:dyDescent="0.3">
      <c r="A111" s="285">
        <v>421500</v>
      </c>
      <c r="B111" s="578" t="s">
        <v>328</v>
      </c>
      <c r="C111" s="297">
        <f>SUM(D111:I111)</f>
        <v>600000</v>
      </c>
      <c r="D111" s="298">
        <f>SUM(D112:D116)</f>
        <v>0</v>
      </c>
      <c r="E111" s="299">
        <f t="shared" ref="E111:H111" si="44">SUM(E112:E116)</f>
        <v>0</v>
      </c>
      <c r="F111" s="299">
        <f t="shared" si="44"/>
        <v>0</v>
      </c>
      <c r="G111" s="299">
        <f t="shared" si="44"/>
        <v>201000</v>
      </c>
      <c r="H111" s="299">
        <f t="shared" si="44"/>
        <v>0</v>
      </c>
      <c r="I111" s="300">
        <f>SUM(I112:I116)</f>
        <v>399000</v>
      </c>
      <c r="J111" s="554"/>
      <c r="K111" s="458"/>
      <c r="L111" s="464"/>
      <c r="M111" s="464"/>
      <c r="N111" s="464"/>
      <c r="O111" s="464"/>
      <c r="P111" s="464"/>
      <c r="Q111" s="464"/>
      <c r="R111" s="464"/>
    </row>
    <row r="112" spans="1:18" ht="15" customHeight="1" x14ac:dyDescent="0.3">
      <c r="A112" s="173">
        <v>421511</v>
      </c>
      <c r="B112" s="577" t="s">
        <v>48</v>
      </c>
      <c r="C112" s="347">
        <f t="shared" si="28"/>
        <v>200000</v>
      </c>
      <c r="D112" s="332"/>
      <c r="E112" s="333"/>
      <c r="F112" s="333"/>
      <c r="G112" s="341">
        <v>50000</v>
      </c>
      <c r="H112" s="341"/>
      <c r="I112" s="339">
        <v>150000</v>
      </c>
      <c r="J112" s="555"/>
      <c r="K112" s="218"/>
      <c r="L112" s="440"/>
      <c r="M112" s="442"/>
      <c r="N112" s="442"/>
      <c r="O112" s="442"/>
      <c r="P112" s="491"/>
      <c r="Q112" s="491"/>
      <c r="R112" s="491"/>
    </row>
    <row r="113" spans="1:18" ht="15" customHeight="1" x14ac:dyDescent="0.3">
      <c r="A113" s="173">
        <v>421512</v>
      </c>
      <c r="B113" s="577" t="s">
        <v>49</v>
      </c>
      <c r="C113" s="347">
        <f t="shared" si="28"/>
        <v>100000</v>
      </c>
      <c r="D113" s="332"/>
      <c r="E113" s="333"/>
      <c r="F113" s="333"/>
      <c r="G113" s="341">
        <v>50000</v>
      </c>
      <c r="H113" s="341"/>
      <c r="I113" s="339">
        <v>50000</v>
      </c>
      <c r="J113" s="555"/>
      <c r="K113" s="218"/>
      <c r="L113" s="440"/>
      <c r="M113" s="442"/>
      <c r="N113" s="442"/>
      <c r="O113" s="442"/>
      <c r="P113" s="491"/>
      <c r="Q113" s="491"/>
      <c r="R113" s="491"/>
    </row>
    <row r="114" spans="1:18" ht="15" customHeight="1" x14ac:dyDescent="0.3">
      <c r="A114" s="173">
        <v>421521</v>
      </c>
      <c r="B114" s="577" t="s">
        <v>125</v>
      </c>
      <c r="C114" s="347">
        <f t="shared" si="28"/>
        <v>100000</v>
      </c>
      <c r="D114" s="332"/>
      <c r="E114" s="333"/>
      <c r="F114" s="333"/>
      <c r="G114" s="341">
        <v>50000</v>
      </c>
      <c r="H114" s="341"/>
      <c r="I114" s="339">
        <v>50000</v>
      </c>
      <c r="J114" s="555"/>
      <c r="K114" s="218"/>
      <c r="L114" s="440"/>
      <c r="M114" s="442"/>
      <c r="N114" s="442"/>
      <c r="O114" s="442"/>
      <c r="P114" s="491"/>
      <c r="Q114" s="491"/>
      <c r="R114" s="491"/>
    </row>
    <row r="115" spans="1:18" ht="15" customHeight="1" x14ac:dyDescent="0.3">
      <c r="A115" s="173">
        <v>421522</v>
      </c>
      <c r="B115" s="577" t="s">
        <v>50</v>
      </c>
      <c r="C115" s="347">
        <f t="shared" si="28"/>
        <v>100000</v>
      </c>
      <c r="D115" s="332"/>
      <c r="E115" s="333"/>
      <c r="F115" s="333"/>
      <c r="G115" s="341">
        <v>51000</v>
      </c>
      <c r="H115" s="341"/>
      <c r="I115" s="339">
        <v>49000</v>
      </c>
      <c r="J115" s="555"/>
      <c r="K115" s="218"/>
      <c r="L115" s="440"/>
      <c r="M115" s="442"/>
      <c r="N115" s="442"/>
      <c r="O115" s="442"/>
      <c r="P115" s="491"/>
      <c r="Q115" s="491"/>
      <c r="R115" s="491"/>
    </row>
    <row r="116" spans="1:18" ht="15" customHeight="1" x14ac:dyDescent="0.3">
      <c r="A116" s="173">
        <v>421523</v>
      </c>
      <c r="B116" s="577" t="s">
        <v>51</v>
      </c>
      <c r="C116" s="347">
        <f t="shared" si="28"/>
        <v>100000</v>
      </c>
      <c r="D116" s="332"/>
      <c r="E116" s="333"/>
      <c r="F116" s="333"/>
      <c r="G116" s="341"/>
      <c r="H116" s="341"/>
      <c r="I116" s="339">
        <v>100000</v>
      </c>
      <c r="J116" s="555"/>
      <c r="K116" s="218"/>
      <c r="L116" s="440"/>
      <c r="M116" s="442"/>
      <c r="N116" s="442"/>
      <c r="O116" s="442"/>
      <c r="P116" s="491"/>
      <c r="Q116" s="491"/>
      <c r="R116" s="491"/>
    </row>
    <row r="117" spans="1:18" ht="15" customHeight="1" x14ac:dyDescent="0.3">
      <c r="A117" s="285">
        <v>421900</v>
      </c>
      <c r="B117" s="578" t="s">
        <v>329</v>
      </c>
      <c r="C117" s="297">
        <f>SUM(D117:I117)</f>
        <v>200000</v>
      </c>
      <c r="D117" s="298">
        <f>SUM(D118)</f>
        <v>0</v>
      </c>
      <c r="E117" s="299">
        <f t="shared" ref="E117:I117" si="45">SUM(E118)</f>
        <v>0</v>
      </c>
      <c r="F117" s="299">
        <f t="shared" si="45"/>
        <v>0</v>
      </c>
      <c r="G117" s="299">
        <f t="shared" si="45"/>
        <v>0</v>
      </c>
      <c r="H117" s="299">
        <f t="shared" si="45"/>
        <v>0</v>
      </c>
      <c r="I117" s="300">
        <f t="shared" si="45"/>
        <v>200000</v>
      </c>
      <c r="J117" s="554"/>
      <c r="K117" s="458"/>
      <c r="L117" s="464"/>
      <c r="M117" s="464"/>
      <c r="N117" s="464"/>
      <c r="O117" s="464"/>
      <c r="P117" s="464"/>
      <c r="Q117" s="464"/>
      <c r="R117" s="464"/>
    </row>
    <row r="118" spans="1:18" ht="15" customHeight="1" x14ac:dyDescent="0.3">
      <c r="A118" s="173">
        <v>421911</v>
      </c>
      <c r="B118" s="577" t="s">
        <v>178</v>
      </c>
      <c r="C118" s="347">
        <f t="shared" si="28"/>
        <v>200000</v>
      </c>
      <c r="D118" s="332"/>
      <c r="E118" s="333"/>
      <c r="F118" s="333"/>
      <c r="G118" s="341"/>
      <c r="H118" s="341"/>
      <c r="I118" s="339">
        <v>200000</v>
      </c>
      <c r="J118" s="555"/>
      <c r="K118" s="218"/>
      <c r="L118" s="440"/>
      <c r="M118" s="442"/>
      <c r="N118" s="442"/>
      <c r="O118" s="442"/>
      <c r="P118" s="491"/>
      <c r="Q118" s="491"/>
      <c r="R118" s="491"/>
    </row>
    <row r="119" spans="1:18" ht="16.5" customHeight="1" x14ac:dyDescent="0.3">
      <c r="A119" s="171">
        <v>422000</v>
      </c>
      <c r="B119" s="579" t="s">
        <v>280</v>
      </c>
      <c r="C119" s="254">
        <f>SUM(D119:I119)</f>
        <v>6590000</v>
      </c>
      <c r="D119" s="250">
        <f>SUM(D120+D125+D130)</f>
        <v>0</v>
      </c>
      <c r="E119" s="172">
        <f t="shared" ref="E119:H119" si="46">SUM(E120+E125+E130)</f>
        <v>0</v>
      </c>
      <c r="F119" s="172">
        <f t="shared" si="46"/>
        <v>0</v>
      </c>
      <c r="G119" s="172">
        <f t="shared" si="46"/>
        <v>1000000</v>
      </c>
      <c r="H119" s="172">
        <f t="shared" si="46"/>
        <v>0</v>
      </c>
      <c r="I119" s="176">
        <f>SUM(I120+I125+I130)</f>
        <v>5590000</v>
      </c>
      <c r="J119" s="553"/>
      <c r="K119" s="273"/>
      <c r="L119" s="463"/>
      <c r="M119" s="463"/>
      <c r="N119" s="463"/>
      <c r="O119" s="463"/>
      <c r="P119" s="463"/>
      <c r="Q119" s="463"/>
      <c r="R119" s="463"/>
    </row>
    <row r="120" spans="1:18" ht="13.5" customHeight="1" x14ac:dyDescent="0.3">
      <c r="A120" s="285">
        <v>422100</v>
      </c>
      <c r="B120" s="578" t="s">
        <v>281</v>
      </c>
      <c r="C120" s="297">
        <f>SUM(D120:I120)</f>
        <v>940000</v>
      </c>
      <c r="D120" s="437">
        <f>SUM(D121:D124)</f>
        <v>0</v>
      </c>
      <c r="E120" s="574">
        <f t="shared" ref="E120:H120" si="47">SUM(E121:E124)</f>
        <v>0</v>
      </c>
      <c r="F120" s="574">
        <f t="shared" si="47"/>
        <v>0</v>
      </c>
      <c r="G120" s="574">
        <f t="shared" si="47"/>
        <v>0</v>
      </c>
      <c r="H120" s="574">
        <f t="shared" si="47"/>
        <v>0</v>
      </c>
      <c r="I120" s="575">
        <f>SUM(I121:I124)</f>
        <v>940000</v>
      </c>
      <c r="J120" s="554"/>
      <c r="K120" s="458"/>
      <c r="L120" s="464"/>
      <c r="M120" s="450"/>
      <c r="N120" s="450"/>
      <c r="O120" s="450"/>
      <c r="P120" s="450"/>
      <c r="Q120" s="450"/>
      <c r="R120" s="450"/>
    </row>
    <row r="121" spans="1:18" ht="15" customHeight="1" x14ac:dyDescent="0.3">
      <c r="A121" s="173">
        <v>422111</v>
      </c>
      <c r="B121" s="577" t="s">
        <v>53</v>
      </c>
      <c r="C121" s="347">
        <f t="shared" si="28"/>
        <v>450000</v>
      </c>
      <c r="D121" s="332"/>
      <c r="E121" s="333"/>
      <c r="F121" s="333"/>
      <c r="G121" s="333"/>
      <c r="H121" s="333"/>
      <c r="I121" s="339">
        <v>450000</v>
      </c>
      <c r="J121" s="555"/>
      <c r="K121" s="218"/>
      <c r="L121" s="440"/>
      <c r="M121" s="442"/>
      <c r="N121" s="442"/>
      <c r="O121" s="442"/>
      <c r="P121" s="442"/>
      <c r="Q121" s="442"/>
      <c r="R121" s="491"/>
    </row>
    <row r="122" spans="1:18" ht="15" customHeight="1" x14ac:dyDescent="0.3">
      <c r="A122" s="173">
        <v>422121</v>
      </c>
      <c r="B122" s="577" t="s">
        <v>54</v>
      </c>
      <c r="C122" s="347">
        <f t="shared" si="28"/>
        <v>150000</v>
      </c>
      <c r="D122" s="332"/>
      <c r="E122" s="333"/>
      <c r="F122" s="333"/>
      <c r="G122" s="333"/>
      <c r="H122" s="333"/>
      <c r="I122" s="339">
        <v>150000</v>
      </c>
      <c r="J122" s="555"/>
      <c r="K122" s="218"/>
      <c r="L122" s="440"/>
      <c r="M122" s="442"/>
      <c r="N122" s="442"/>
      <c r="O122" s="442"/>
      <c r="P122" s="442"/>
      <c r="Q122" s="442"/>
      <c r="R122" s="491"/>
    </row>
    <row r="123" spans="1:18" ht="15" customHeight="1" x14ac:dyDescent="0.3">
      <c r="A123" s="173">
        <v>422131</v>
      </c>
      <c r="B123" s="577" t="s">
        <v>55</v>
      </c>
      <c r="C123" s="347">
        <f t="shared" si="28"/>
        <v>240000</v>
      </c>
      <c r="D123" s="332"/>
      <c r="E123" s="333"/>
      <c r="F123" s="333"/>
      <c r="G123" s="333"/>
      <c r="H123" s="333"/>
      <c r="I123" s="339">
        <v>240000</v>
      </c>
      <c r="J123" s="555"/>
      <c r="K123" s="218"/>
      <c r="L123" s="440"/>
      <c r="M123" s="442"/>
      <c r="N123" s="442"/>
      <c r="O123" s="442"/>
      <c r="P123" s="442"/>
      <c r="Q123" s="442"/>
      <c r="R123" s="491"/>
    </row>
    <row r="124" spans="1:18" ht="15" customHeight="1" x14ac:dyDescent="0.3">
      <c r="A124" s="173">
        <v>422199</v>
      </c>
      <c r="B124" s="577" t="s">
        <v>138</v>
      </c>
      <c r="C124" s="347">
        <f>SUM(D124:I124)</f>
        <v>100000</v>
      </c>
      <c r="D124" s="332"/>
      <c r="E124" s="333"/>
      <c r="F124" s="333"/>
      <c r="G124" s="333"/>
      <c r="H124" s="333"/>
      <c r="I124" s="339">
        <v>100000</v>
      </c>
      <c r="J124" s="555"/>
      <c r="K124" s="218"/>
      <c r="L124" s="440"/>
      <c r="M124" s="442"/>
      <c r="N124" s="442"/>
      <c r="O124" s="442"/>
      <c r="P124" s="442"/>
      <c r="Q124" s="442"/>
      <c r="R124" s="491"/>
    </row>
    <row r="125" spans="1:18" ht="16.5" customHeight="1" x14ac:dyDescent="0.3">
      <c r="A125" s="285">
        <v>422200</v>
      </c>
      <c r="B125" s="578" t="s">
        <v>311</v>
      </c>
      <c r="C125" s="297">
        <f>SUM(D125:I125)</f>
        <v>1650000</v>
      </c>
      <c r="D125" s="298">
        <f>SUM(D126:D129)</f>
        <v>0</v>
      </c>
      <c r="E125" s="299">
        <f t="shared" ref="E125:I125" si="48">SUM(E126:E129)</f>
        <v>0</v>
      </c>
      <c r="F125" s="299">
        <f t="shared" si="48"/>
        <v>0</v>
      </c>
      <c r="G125" s="299">
        <f t="shared" si="48"/>
        <v>0</v>
      </c>
      <c r="H125" s="299">
        <f t="shared" si="48"/>
        <v>0</v>
      </c>
      <c r="I125" s="300">
        <f t="shared" si="48"/>
        <v>1650000</v>
      </c>
      <c r="J125" s="554"/>
      <c r="K125" s="458"/>
      <c r="L125" s="464"/>
      <c r="M125" s="464"/>
      <c r="N125" s="464"/>
      <c r="O125" s="464"/>
      <c r="P125" s="464"/>
      <c r="Q125" s="464"/>
      <c r="R125" s="464"/>
    </row>
    <row r="126" spans="1:18" ht="16.5" customHeight="1" x14ac:dyDescent="0.3">
      <c r="A126" s="173">
        <v>422211</v>
      </c>
      <c r="B126" s="577" t="s">
        <v>126</v>
      </c>
      <c r="C126" s="347">
        <f t="shared" si="28"/>
        <v>300000</v>
      </c>
      <c r="D126" s="332"/>
      <c r="E126" s="333"/>
      <c r="F126" s="333"/>
      <c r="G126" s="333"/>
      <c r="H126" s="333"/>
      <c r="I126" s="339">
        <v>300000</v>
      </c>
      <c r="J126" s="555"/>
      <c r="K126" s="218"/>
      <c r="L126" s="440"/>
      <c r="M126" s="442"/>
      <c r="N126" s="442"/>
      <c r="O126" s="442"/>
      <c r="P126" s="442"/>
      <c r="Q126" s="442"/>
      <c r="R126" s="491"/>
    </row>
    <row r="127" spans="1:18" ht="16.5" customHeight="1" x14ac:dyDescent="0.3">
      <c r="A127" s="173">
        <v>422221</v>
      </c>
      <c r="B127" s="577" t="s">
        <v>56</v>
      </c>
      <c r="C127" s="347">
        <f t="shared" si="28"/>
        <v>600000</v>
      </c>
      <c r="D127" s="332"/>
      <c r="E127" s="333"/>
      <c r="F127" s="333"/>
      <c r="G127" s="333"/>
      <c r="H127" s="333"/>
      <c r="I127" s="339">
        <v>600000</v>
      </c>
      <c r="J127" s="555"/>
      <c r="K127" s="218"/>
      <c r="L127" s="440"/>
      <c r="M127" s="442"/>
      <c r="N127" s="442"/>
      <c r="O127" s="442"/>
      <c r="P127" s="442"/>
      <c r="Q127" s="442"/>
      <c r="R127" s="491"/>
    </row>
    <row r="128" spans="1:18" ht="16.5" customHeight="1" x14ac:dyDescent="0.3">
      <c r="A128" s="173">
        <v>422231</v>
      </c>
      <c r="B128" s="577" t="s">
        <v>175</v>
      </c>
      <c r="C128" s="347">
        <f t="shared" si="28"/>
        <v>600000</v>
      </c>
      <c r="D128" s="332"/>
      <c r="E128" s="333"/>
      <c r="F128" s="333"/>
      <c r="G128" s="333"/>
      <c r="H128" s="333"/>
      <c r="I128" s="339">
        <v>600000</v>
      </c>
      <c r="J128" s="555"/>
      <c r="K128" s="218"/>
      <c r="L128" s="440"/>
      <c r="M128" s="442"/>
      <c r="N128" s="442"/>
      <c r="O128" s="442"/>
      <c r="P128" s="442"/>
      <c r="Q128" s="442"/>
      <c r="R128" s="491"/>
    </row>
    <row r="129" spans="1:18" ht="16.5" customHeight="1" x14ac:dyDescent="0.3">
      <c r="A129" s="173">
        <v>422299</v>
      </c>
      <c r="B129" s="577" t="s">
        <v>139</v>
      </c>
      <c r="C129" s="347">
        <f t="shared" si="28"/>
        <v>150000</v>
      </c>
      <c r="D129" s="332"/>
      <c r="E129" s="333"/>
      <c r="F129" s="333"/>
      <c r="G129" s="333"/>
      <c r="H129" s="333"/>
      <c r="I129" s="339">
        <v>150000</v>
      </c>
      <c r="J129" s="555"/>
      <c r="K129" s="218"/>
      <c r="L129" s="440"/>
      <c r="M129" s="442"/>
      <c r="N129" s="442"/>
      <c r="O129" s="442"/>
      <c r="P129" s="442"/>
      <c r="Q129" s="442"/>
      <c r="R129" s="491"/>
    </row>
    <row r="130" spans="1:18" ht="16.5" customHeight="1" x14ac:dyDescent="0.3">
      <c r="A130" s="318">
        <v>422300</v>
      </c>
      <c r="B130" s="580" t="s">
        <v>312</v>
      </c>
      <c r="C130" s="297">
        <f>SUM(D130:I130)</f>
        <v>4000000</v>
      </c>
      <c r="D130" s="298">
        <f>SUM(D131:D132)</f>
        <v>0</v>
      </c>
      <c r="E130" s="299">
        <f t="shared" ref="E130:I130" si="49">SUM(E131:E132)</f>
        <v>0</v>
      </c>
      <c r="F130" s="299">
        <f t="shared" si="49"/>
        <v>0</v>
      </c>
      <c r="G130" s="299">
        <f t="shared" si="49"/>
        <v>1000000</v>
      </c>
      <c r="H130" s="299">
        <f t="shared" si="49"/>
        <v>0</v>
      </c>
      <c r="I130" s="300">
        <f t="shared" si="49"/>
        <v>3000000</v>
      </c>
      <c r="J130" s="560"/>
      <c r="K130" s="452"/>
      <c r="L130" s="464"/>
      <c r="M130" s="464"/>
      <c r="N130" s="464"/>
      <c r="O130" s="464"/>
      <c r="P130" s="464"/>
      <c r="Q130" s="464"/>
      <c r="R130" s="464"/>
    </row>
    <row r="131" spans="1:18" ht="16.5" customHeight="1" x14ac:dyDescent="0.3">
      <c r="A131" s="173">
        <v>422391</v>
      </c>
      <c r="B131" s="577" t="s">
        <v>57</v>
      </c>
      <c r="C131" s="347">
        <f t="shared" si="28"/>
        <v>4000000</v>
      </c>
      <c r="D131" s="332"/>
      <c r="E131" s="333"/>
      <c r="F131" s="333"/>
      <c r="G131" s="333">
        <v>1000000</v>
      </c>
      <c r="H131" s="333"/>
      <c r="I131" s="339">
        <v>3000000</v>
      </c>
      <c r="J131" s="555"/>
      <c r="K131" s="218"/>
      <c r="L131" s="440"/>
      <c r="M131" s="442"/>
      <c r="N131" s="442"/>
      <c r="O131" s="442"/>
      <c r="P131" s="442"/>
      <c r="Q131" s="442"/>
      <c r="R131" s="491"/>
    </row>
    <row r="132" spans="1:18" ht="16.5" customHeight="1" x14ac:dyDescent="0.3">
      <c r="A132" s="177">
        <v>422900</v>
      </c>
      <c r="B132" s="581" t="s">
        <v>282</v>
      </c>
      <c r="C132" s="347">
        <f>SUM(D132:I132)</f>
        <v>0</v>
      </c>
      <c r="D132" s="332"/>
      <c r="E132" s="333"/>
      <c r="F132" s="333"/>
      <c r="G132" s="333"/>
      <c r="H132" s="333"/>
      <c r="I132" s="334"/>
      <c r="J132" s="563"/>
      <c r="K132" s="267"/>
      <c r="L132" s="440"/>
      <c r="M132" s="442"/>
      <c r="N132" s="442"/>
      <c r="O132" s="442"/>
      <c r="P132" s="442"/>
      <c r="Q132" s="442"/>
      <c r="R132" s="442"/>
    </row>
    <row r="133" spans="1:18" ht="13.5" customHeight="1" x14ac:dyDescent="0.3">
      <c r="A133" s="171">
        <v>423000</v>
      </c>
      <c r="B133" s="579" t="s">
        <v>283</v>
      </c>
      <c r="C133" s="254">
        <f>SUM(D133:I133)</f>
        <v>32570209</v>
      </c>
      <c r="D133" s="250">
        <f>D138+D143+D165+D166+D147+D137+D134</f>
        <v>0</v>
      </c>
      <c r="E133" s="172">
        <f t="shared" ref="E133:H133" si="50">E138+E143+E165+E166+E147+E137+E134</f>
        <v>0</v>
      </c>
      <c r="F133" s="172">
        <f t="shared" si="50"/>
        <v>0</v>
      </c>
      <c r="G133" s="172">
        <f t="shared" si="50"/>
        <v>600000</v>
      </c>
      <c r="H133" s="172">
        <f t="shared" si="50"/>
        <v>0</v>
      </c>
      <c r="I133" s="176">
        <f>I134+I135+I138+I143+I165+I166+I147</f>
        <v>31970209</v>
      </c>
      <c r="J133" s="553"/>
      <c r="K133" s="273"/>
      <c r="L133" s="463"/>
      <c r="M133" s="463"/>
      <c r="N133" s="463"/>
      <c r="O133" s="463"/>
      <c r="P133" s="463"/>
      <c r="Q133" s="463"/>
      <c r="R133" s="463"/>
    </row>
    <row r="134" spans="1:18" ht="15" customHeight="1" x14ac:dyDescent="0.3">
      <c r="A134" s="301">
        <v>423111</v>
      </c>
      <c r="B134" s="582" t="s">
        <v>182</v>
      </c>
      <c r="C134" s="297">
        <f>SUM(D134:I134)</f>
        <v>500000</v>
      </c>
      <c r="D134" s="303"/>
      <c r="E134" s="304"/>
      <c r="F134" s="304"/>
      <c r="G134" s="304"/>
      <c r="H134" s="304"/>
      <c r="I134" s="371">
        <v>500000</v>
      </c>
      <c r="J134" s="560"/>
      <c r="K134" s="452"/>
      <c r="L134" s="464"/>
      <c r="M134" s="450"/>
      <c r="N134" s="450"/>
      <c r="O134" s="450"/>
      <c r="P134" s="450"/>
      <c r="Q134" s="450"/>
      <c r="R134" s="492"/>
    </row>
    <row r="135" spans="1:18" ht="15" customHeight="1" x14ac:dyDescent="0.3">
      <c r="A135" s="318">
        <v>423200</v>
      </c>
      <c r="B135" s="580" t="s">
        <v>352</v>
      </c>
      <c r="C135" s="297">
        <f>SUM(D135:I135)</f>
        <v>2400000</v>
      </c>
      <c r="D135" s="437">
        <f>SUM(D136:D137)</f>
        <v>0</v>
      </c>
      <c r="E135" s="574">
        <f t="shared" ref="E135:I135" si="51">SUM(E136:E137)</f>
        <v>0</v>
      </c>
      <c r="F135" s="574">
        <f t="shared" si="51"/>
        <v>0</v>
      </c>
      <c r="G135" s="574">
        <f t="shared" si="51"/>
        <v>500000</v>
      </c>
      <c r="H135" s="574">
        <f t="shared" si="51"/>
        <v>0</v>
      </c>
      <c r="I135" s="575">
        <f t="shared" si="51"/>
        <v>1900000</v>
      </c>
      <c r="J135" s="560"/>
      <c r="K135" s="452"/>
      <c r="L135" s="464"/>
      <c r="M135" s="450"/>
      <c r="N135" s="450"/>
      <c r="O135" s="450"/>
      <c r="P135" s="450"/>
      <c r="Q135" s="450"/>
      <c r="R135" s="450"/>
    </row>
    <row r="136" spans="1:18" ht="15" customHeight="1" x14ac:dyDescent="0.3">
      <c r="A136" s="418">
        <v>423221</v>
      </c>
      <c r="B136" s="583" t="s">
        <v>353</v>
      </c>
      <c r="C136" s="413">
        <f t="shared" ref="C136" si="52">SUM(D136:I136)</f>
        <v>250000</v>
      </c>
      <c r="D136" s="420"/>
      <c r="E136" s="421"/>
      <c r="F136" s="421"/>
      <c r="G136" s="421"/>
      <c r="H136" s="421"/>
      <c r="I136" s="422">
        <v>250000</v>
      </c>
      <c r="J136" s="565"/>
      <c r="K136" s="444"/>
      <c r="L136" s="493"/>
      <c r="M136" s="445"/>
      <c r="N136" s="445"/>
      <c r="O136" s="445"/>
      <c r="P136" s="445"/>
      <c r="Q136" s="445"/>
      <c r="R136" s="446"/>
    </row>
    <row r="137" spans="1:18" ht="15" customHeight="1" x14ac:dyDescent="0.3">
      <c r="A137" s="411">
        <v>423291</v>
      </c>
      <c r="B137" s="584" t="s">
        <v>59</v>
      </c>
      <c r="C137" s="413">
        <f>SUM(D137:I137)</f>
        <v>2150000</v>
      </c>
      <c r="D137" s="414"/>
      <c r="E137" s="415"/>
      <c r="F137" s="415"/>
      <c r="G137" s="416">
        <v>500000</v>
      </c>
      <c r="H137" s="415"/>
      <c r="I137" s="417">
        <v>1650000</v>
      </c>
      <c r="J137" s="565"/>
      <c r="K137" s="444"/>
      <c r="L137" s="441"/>
      <c r="M137" s="445"/>
      <c r="N137" s="445"/>
      <c r="O137" s="445"/>
      <c r="P137" s="446"/>
      <c r="Q137" s="445"/>
      <c r="R137" s="446"/>
    </row>
    <row r="138" spans="1:18" ht="15" customHeight="1" x14ac:dyDescent="0.3">
      <c r="A138" s="285">
        <v>423300</v>
      </c>
      <c r="B138" s="578" t="s">
        <v>330</v>
      </c>
      <c r="C138" s="297">
        <f>SUM(D138:I138)</f>
        <v>2300000</v>
      </c>
      <c r="D138" s="298">
        <f t="shared" ref="D138:H138" si="53">SUM(D139:D142)</f>
        <v>0</v>
      </c>
      <c r="E138" s="299">
        <f t="shared" si="53"/>
        <v>0</v>
      </c>
      <c r="F138" s="299">
        <f t="shared" si="53"/>
        <v>0</v>
      </c>
      <c r="G138" s="299">
        <f t="shared" si="53"/>
        <v>0</v>
      </c>
      <c r="H138" s="299">
        <f t="shared" si="53"/>
        <v>0</v>
      </c>
      <c r="I138" s="300">
        <f>SUM(I139:I142)</f>
        <v>2300000</v>
      </c>
      <c r="J138" s="554"/>
      <c r="K138" s="458"/>
      <c r="L138" s="464"/>
      <c r="M138" s="464"/>
      <c r="N138" s="464"/>
      <c r="O138" s="464"/>
      <c r="P138" s="464"/>
      <c r="Q138" s="464"/>
      <c r="R138" s="464"/>
    </row>
    <row r="139" spans="1:18" ht="15" customHeight="1" x14ac:dyDescent="0.3">
      <c r="A139" s="173">
        <v>423311</v>
      </c>
      <c r="B139" s="577" t="s">
        <v>149</v>
      </c>
      <c r="C139" s="347">
        <f t="shared" si="28"/>
        <v>500000</v>
      </c>
      <c r="D139" s="332"/>
      <c r="E139" s="333"/>
      <c r="F139" s="333"/>
      <c r="G139" s="333"/>
      <c r="H139" s="333"/>
      <c r="I139" s="339">
        <v>500000</v>
      </c>
      <c r="J139" s="555"/>
      <c r="K139" s="218"/>
      <c r="L139" s="440"/>
      <c r="M139" s="442"/>
      <c r="N139" s="442"/>
      <c r="O139" s="442"/>
      <c r="P139" s="442"/>
      <c r="Q139" s="442"/>
      <c r="R139" s="491"/>
    </row>
    <row r="140" spans="1:18" ht="15" customHeight="1" x14ac:dyDescent="0.3">
      <c r="A140" s="173">
        <v>423321</v>
      </c>
      <c r="B140" s="577" t="s">
        <v>60</v>
      </c>
      <c r="C140" s="347">
        <f t="shared" si="28"/>
        <v>300000</v>
      </c>
      <c r="D140" s="332"/>
      <c r="E140" s="333"/>
      <c r="F140" s="333"/>
      <c r="G140" s="333"/>
      <c r="H140" s="333"/>
      <c r="I140" s="339">
        <v>300000</v>
      </c>
      <c r="J140" s="555"/>
      <c r="K140" s="218"/>
      <c r="L140" s="440"/>
      <c r="M140" s="442"/>
      <c r="N140" s="442"/>
      <c r="O140" s="442"/>
      <c r="P140" s="442"/>
      <c r="Q140" s="442"/>
      <c r="R140" s="491"/>
    </row>
    <row r="141" spans="1:18" ht="15" customHeight="1" x14ac:dyDescent="0.3">
      <c r="A141" s="173">
        <v>423323</v>
      </c>
      <c r="B141" s="577" t="s">
        <v>133</v>
      </c>
      <c r="C141" s="347">
        <f t="shared" si="28"/>
        <v>300000</v>
      </c>
      <c r="D141" s="332"/>
      <c r="E141" s="333"/>
      <c r="F141" s="333"/>
      <c r="G141" s="333"/>
      <c r="H141" s="333"/>
      <c r="I141" s="339">
        <v>300000</v>
      </c>
      <c r="J141" s="555"/>
      <c r="K141" s="218"/>
      <c r="L141" s="440"/>
      <c r="M141" s="442"/>
      <c r="N141" s="442"/>
      <c r="O141" s="442"/>
      <c r="P141" s="442"/>
      <c r="Q141" s="442"/>
      <c r="R141" s="491"/>
    </row>
    <row r="142" spans="1:18" ht="15" customHeight="1" x14ac:dyDescent="0.3">
      <c r="A142" s="173">
        <v>42339901</v>
      </c>
      <c r="B142" s="577" t="s">
        <v>160</v>
      </c>
      <c r="C142" s="347">
        <f t="shared" si="28"/>
        <v>1200000</v>
      </c>
      <c r="D142" s="332"/>
      <c r="E142" s="333"/>
      <c r="F142" s="333"/>
      <c r="G142" s="333"/>
      <c r="H142" s="333"/>
      <c r="I142" s="339">
        <v>1200000</v>
      </c>
      <c r="J142" s="555"/>
      <c r="K142" s="218"/>
      <c r="L142" s="440"/>
      <c r="M142" s="442"/>
      <c r="N142" s="442"/>
      <c r="O142" s="442"/>
      <c r="P142" s="442"/>
      <c r="Q142" s="442"/>
      <c r="R142" s="491"/>
    </row>
    <row r="143" spans="1:18" ht="15" customHeight="1" x14ac:dyDescent="0.3">
      <c r="A143" s="285">
        <v>423400</v>
      </c>
      <c r="B143" s="578" t="s">
        <v>331</v>
      </c>
      <c r="C143" s="297">
        <f>SUM(D143:I143)</f>
        <v>5644000</v>
      </c>
      <c r="D143" s="298">
        <f>SUM(D144:D146)</f>
        <v>0</v>
      </c>
      <c r="E143" s="299">
        <f t="shared" ref="E143:H143" si="54">SUM(E144:E146)</f>
        <v>0</v>
      </c>
      <c r="F143" s="299">
        <f t="shared" si="54"/>
        <v>0</v>
      </c>
      <c r="G143" s="299">
        <f t="shared" si="54"/>
        <v>0</v>
      </c>
      <c r="H143" s="299">
        <f t="shared" si="54"/>
        <v>0</v>
      </c>
      <c r="I143" s="300">
        <f>SUM(I144:I146)</f>
        <v>5644000</v>
      </c>
      <c r="J143" s="554"/>
      <c r="K143" s="458"/>
      <c r="L143" s="464"/>
      <c r="M143" s="464"/>
      <c r="N143" s="464"/>
      <c r="O143" s="464"/>
      <c r="P143" s="464"/>
      <c r="Q143" s="464"/>
      <c r="R143" s="464"/>
    </row>
    <row r="144" spans="1:18" ht="15" customHeight="1" x14ac:dyDescent="0.3">
      <c r="A144" s="173">
        <v>423431</v>
      </c>
      <c r="B144" s="577" t="s">
        <v>61</v>
      </c>
      <c r="C144" s="347">
        <f t="shared" si="28"/>
        <v>4800000</v>
      </c>
      <c r="D144" s="332"/>
      <c r="E144" s="333"/>
      <c r="F144" s="333"/>
      <c r="G144" s="333"/>
      <c r="H144" s="333"/>
      <c r="I144" s="339">
        <v>4800000</v>
      </c>
      <c r="J144" s="555"/>
      <c r="K144" s="218"/>
      <c r="L144" s="440"/>
      <c r="M144" s="442"/>
      <c r="N144" s="442"/>
      <c r="O144" s="442"/>
      <c r="P144" s="442"/>
      <c r="Q144" s="442"/>
      <c r="R144" s="491"/>
    </row>
    <row r="145" spans="1:19" ht="15" customHeight="1" x14ac:dyDescent="0.3">
      <c r="A145" s="173">
        <v>423432</v>
      </c>
      <c r="B145" s="577" t="s">
        <v>62</v>
      </c>
      <c r="C145" s="347">
        <f t="shared" si="28"/>
        <v>700000</v>
      </c>
      <c r="D145" s="332"/>
      <c r="E145" s="333"/>
      <c r="F145" s="333"/>
      <c r="G145" s="333"/>
      <c r="H145" s="333"/>
      <c r="I145" s="339">
        <v>700000</v>
      </c>
      <c r="J145" s="555"/>
      <c r="K145" s="218"/>
      <c r="L145" s="440"/>
      <c r="M145" s="442"/>
      <c r="N145" s="442"/>
      <c r="O145" s="442"/>
      <c r="P145" s="442"/>
      <c r="Q145" s="442"/>
      <c r="R145" s="491"/>
    </row>
    <row r="146" spans="1:19" ht="15" customHeight="1" x14ac:dyDescent="0.3">
      <c r="A146" s="173">
        <v>423449</v>
      </c>
      <c r="B146" s="577" t="s">
        <v>140</v>
      </c>
      <c r="C146" s="347">
        <f t="shared" si="28"/>
        <v>144000</v>
      </c>
      <c r="D146" s="332"/>
      <c r="E146" s="333"/>
      <c r="F146" s="333"/>
      <c r="G146" s="333"/>
      <c r="H146" s="333"/>
      <c r="I146" s="339">
        <v>144000</v>
      </c>
      <c r="J146" s="555"/>
      <c r="K146" s="218"/>
      <c r="L146" s="440"/>
      <c r="M146" s="442"/>
      <c r="N146" s="442"/>
      <c r="O146" s="442"/>
      <c r="P146" s="442"/>
      <c r="Q146" s="442"/>
      <c r="R146" s="491"/>
    </row>
    <row r="147" spans="1:19" ht="15" customHeight="1" x14ac:dyDescent="0.3">
      <c r="A147" s="285">
        <v>423500</v>
      </c>
      <c r="B147" s="578" t="s">
        <v>332</v>
      </c>
      <c r="C147" s="297">
        <f>SUM(D147:I147)</f>
        <v>21116209</v>
      </c>
      <c r="D147" s="298">
        <f>SUM(D148:D160)</f>
        <v>0</v>
      </c>
      <c r="E147" s="299">
        <f t="shared" ref="E147:H147" si="55">SUM(E148:E160)</f>
        <v>0</v>
      </c>
      <c r="F147" s="299">
        <f t="shared" si="55"/>
        <v>0</v>
      </c>
      <c r="G147" s="299">
        <f t="shared" si="55"/>
        <v>100000</v>
      </c>
      <c r="H147" s="299">
        <f t="shared" si="55"/>
        <v>0</v>
      </c>
      <c r="I147" s="300">
        <f>SUM(I148:I160)</f>
        <v>21016209</v>
      </c>
      <c r="J147" s="554"/>
      <c r="K147" s="458"/>
      <c r="L147" s="464"/>
      <c r="M147" s="464"/>
      <c r="N147" s="464"/>
      <c r="O147" s="464"/>
      <c r="P147" s="464"/>
      <c r="Q147" s="464"/>
      <c r="R147" s="464"/>
    </row>
    <row r="148" spans="1:19" ht="14.1" customHeight="1" x14ac:dyDescent="0.3">
      <c r="A148" s="173">
        <v>423521</v>
      </c>
      <c r="B148" s="577" t="s">
        <v>151</v>
      </c>
      <c r="C148" s="347">
        <f>SUM(D148:I148)</f>
        <v>800000</v>
      </c>
      <c r="D148" s="332"/>
      <c r="E148" s="333"/>
      <c r="F148" s="333"/>
      <c r="G148" s="333"/>
      <c r="H148" s="333"/>
      <c r="I148" s="339">
        <v>800000</v>
      </c>
      <c r="J148" s="555"/>
      <c r="K148" s="218"/>
      <c r="L148" s="440"/>
      <c r="M148" s="442"/>
      <c r="N148" s="442"/>
      <c r="O148" s="442"/>
      <c r="P148" s="442"/>
      <c r="Q148" s="442"/>
      <c r="R148" s="491"/>
    </row>
    <row r="149" spans="1:19" ht="14.1" customHeight="1" x14ac:dyDescent="0.3">
      <c r="A149" s="173">
        <v>423541</v>
      </c>
      <c r="B149" s="577" t="s">
        <v>166</v>
      </c>
      <c r="C149" s="347">
        <f t="shared" si="28"/>
        <v>10300209</v>
      </c>
      <c r="D149" s="332"/>
      <c r="E149" s="333"/>
      <c r="F149" s="333"/>
      <c r="G149" s="333"/>
      <c r="H149" s="333"/>
      <c r="I149" s="339">
        <v>10300209</v>
      </c>
      <c r="J149" s="592"/>
      <c r="K149" s="218"/>
      <c r="L149" s="440"/>
      <c r="M149" s="442"/>
      <c r="N149" s="442"/>
      <c r="O149" s="442"/>
      <c r="P149" s="442"/>
      <c r="Q149" s="442"/>
      <c r="R149" s="491"/>
    </row>
    <row r="150" spans="1:19" ht="14.1" customHeight="1" x14ac:dyDescent="0.3">
      <c r="A150" s="173">
        <v>423542</v>
      </c>
      <c r="B150" s="577" t="s">
        <v>150</v>
      </c>
      <c r="C150" s="347">
        <f t="shared" si="28"/>
        <v>150000</v>
      </c>
      <c r="D150" s="332"/>
      <c r="E150" s="333"/>
      <c r="F150" s="333"/>
      <c r="G150" s="333"/>
      <c r="H150" s="333"/>
      <c r="I150" s="339">
        <v>150000</v>
      </c>
      <c r="J150" s="555"/>
      <c r="K150" s="218"/>
      <c r="L150" s="440"/>
      <c r="M150" s="442"/>
      <c r="N150" s="442"/>
      <c r="O150" s="442"/>
      <c r="P150" s="442"/>
      <c r="Q150" s="442"/>
      <c r="R150" s="491"/>
    </row>
    <row r="151" spans="1:19" ht="14.1" customHeight="1" x14ac:dyDescent="0.3">
      <c r="A151" s="173">
        <v>423591</v>
      </c>
      <c r="B151" s="577" t="s">
        <v>63</v>
      </c>
      <c r="C151" s="347">
        <f t="shared" si="28"/>
        <v>1700000</v>
      </c>
      <c r="D151" s="332"/>
      <c r="E151" s="333"/>
      <c r="F151" s="333"/>
      <c r="G151" s="333"/>
      <c r="H151" s="333"/>
      <c r="I151" s="339">
        <v>1700000</v>
      </c>
      <c r="J151" s="555"/>
      <c r="K151" s="218"/>
      <c r="L151" s="440"/>
      <c r="M151" s="442"/>
      <c r="N151" s="442"/>
      <c r="O151" s="442"/>
      <c r="P151" s="442"/>
      <c r="Q151" s="442"/>
      <c r="R151" s="491"/>
    </row>
    <row r="152" spans="1:19" ht="14.1" customHeight="1" x14ac:dyDescent="0.3">
      <c r="A152" s="173">
        <v>42359901</v>
      </c>
      <c r="B152" s="577" t="s">
        <v>64</v>
      </c>
      <c r="C152" s="347">
        <f t="shared" si="28"/>
        <v>600000</v>
      </c>
      <c r="D152" s="332"/>
      <c r="E152" s="333"/>
      <c r="F152" s="333"/>
      <c r="G152" s="333"/>
      <c r="H152" s="333"/>
      <c r="I152" s="339">
        <v>600000</v>
      </c>
      <c r="J152" s="555"/>
      <c r="K152" s="218"/>
      <c r="L152" s="440"/>
      <c r="M152" s="442"/>
      <c r="N152" s="442"/>
      <c r="O152" s="442"/>
      <c r="P152" s="442"/>
      <c r="Q152" s="442"/>
      <c r="R152" s="491"/>
    </row>
    <row r="153" spans="1:19" ht="14.1" customHeight="1" x14ac:dyDescent="0.3">
      <c r="A153" s="173">
        <v>42359903</v>
      </c>
      <c r="B153" s="577" t="s">
        <v>131</v>
      </c>
      <c r="C153" s="347">
        <f t="shared" si="28"/>
        <v>600000</v>
      </c>
      <c r="D153" s="332"/>
      <c r="E153" s="333"/>
      <c r="F153" s="333"/>
      <c r="G153" s="333"/>
      <c r="H153" s="333"/>
      <c r="I153" s="339">
        <v>600000</v>
      </c>
      <c r="J153" s="555"/>
      <c r="K153" s="218"/>
      <c r="L153" s="440"/>
      <c r="M153" s="442"/>
      <c r="N153" s="442"/>
      <c r="O153" s="442"/>
      <c r="P153" s="442"/>
      <c r="Q153" s="442"/>
      <c r="R153" s="491"/>
    </row>
    <row r="154" spans="1:19" ht="14.1" customHeight="1" x14ac:dyDescent="0.3">
      <c r="A154" s="173">
        <v>42359904</v>
      </c>
      <c r="B154" s="577" t="s">
        <v>153</v>
      </c>
      <c r="C154" s="347">
        <f t="shared" si="28"/>
        <v>500000</v>
      </c>
      <c r="D154" s="332"/>
      <c r="E154" s="333"/>
      <c r="F154" s="333"/>
      <c r="G154" s="333"/>
      <c r="H154" s="333"/>
      <c r="I154" s="339">
        <v>500000</v>
      </c>
      <c r="J154" s="555"/>
      <c r="K154" s="218"/>
      <c r="L154" s="440"/>
      <c r="M154" s="442"/>
      <c r="N154" s="442"/>
      <c r="O154" s="442"/>
      <c r="P154" s="442"/>
      <c r="Q154" s="442"/>
      <c r="R154" s="491"/>
    </row>
    <row r="155" spans="1:19" ht="14.1" customHeight="1" x14ac:dyDescent="0.3">
      <c r="A155" s="173">
        <v>42359905</v>
      </c>
      <c r="B155" s="577" t="s">
        <v>152</v>
      </c>
      <c r="C155" s="347">
        <f>SUM(D155:I155)</f>
        <v>500000</v>
      </c>
      <c r="D155" s="332"/>
      <c r="E155" s="333"/>
      <c r="F155" s="333"/>
      <c r="G155" s="333"/>
      <c r="H155" s="333"/>
      <c r="I155" s="339">
        <v>500000</v>
      </c>
      <c r="J155" s="555"/>
      <c r="K155" s="218"/>
      <c r="L155" s="440"/>
      <c r="M155" s="442"/>
      <c r="N155" s="442"/>
      <c r="O155" s="442"/>
      <c r="P155" s="442"/>
      <c r="Q155" s="442"/>
      <c r="R155" s="491"/>
    </row>
    <row r="156" spans="1:19" ht="14.1" customHeight="1" x14ac:dyDescent="0.3">
      <c r="A156" s="173">
        <v>42359906</v>
      </c>
      <c r="B156" s="577" t="s">
        <v>65</v>
      </c>
      <c r="C156" s="347">
        <f t="shared" si="28"/>
        <v>4000000</v>
      </c>
      <c r="D156" s="332"/>
      <c r="E156" s="333"/>
      <c r="F156" s="333"/>
      <c r="G156" s="333"/>
      <c r="H156" s="333"/>
      <c r="I156" s="339">
        <v>4000000</v>
      </c>
      <c r="J156" s="555"/>
      <c r="K156" s="218"/>
      <c r="L156" s="440"/>
      <c r="M156" s="442"/>
      <c r="N156" s="442"/>
      <c r="O156" s="442"/>
      <c r="P156" s="442"/>
      <c r="Q156" s="442"/>
      <c r="R156" s="491"/>
    </row>
    <row r="157" spans="1:19" ht="14.1" customHeight="1" x14ac:dyDescent="0.3">
      <c r="A157" s="173">
        <v>42359907</v>
      </c>
      <c r="B157" s="577" t="s">
        <v>66</v>
      </c>
      <c r="C157" s="347">
        <f t="shared" si="28"/>
        <v>206000</v>
      </c>
      <c r="D157" s="332"/>
      <c r="E157" s="333"/>
      <c r="F157" s="333"/>
      <c r="G157" s="333">
        <v>100000</v>
      </c>
      <c r="H157" s="333"/>
      <c r="I157" s="339">
        <v>106000</v>
      </c>
      <c r="J157" s="555"/>
      <c r="K157" s="218"/>
      <c r="L157" s="440"/>
      <c r="M157" s="442"/>
      <c r="N157" s="442"/>
      <c r="O157" s="442"/>
      <c r="P157" s="442"/>
      <c r="Q157" s="442"/>
      <c r="R157" s="491"/>
    </row>
    <row r="158" spans="1:19" ht="14.1" customHeight="1" x14ac:dyDescent="0.3">
      <c r="A158" s="173">
        <v>42359910</v>
      </c>
      <c r="B158" s="577" t="s">
        <v>183</v>
      </c>
      <c r="C158" s="347">
        <f t="shared" si="28"/>
        <v>620000</v>
      </c>
      <c r="D158" s="332"/>
      <c r="E158" s="333"/>
      <c r="F158" s="333"/>
      <c r="G158" s="333"/>
      <c r="H158" s="333"/>
      <c r="I158" s="339">
        <v>620000</v>
      </c>
      <c r="J158" s="592"/>
      <c r="K158" s="218"/>
      <c r="L158" s="440"/>
      <c r="M158" s="442"/>
      <c r="N158" s="442"/>
      <c r="O158" s="442"/>
      <c r="P158" s="442"/>
      <c r="Q158" s="442"/>
      <c r="R158" s="491"/>
      <c r="S158" s="221"/>
    </row>
    <row r="159" spans="1:19" ht="14.1" customHeight="1" x14ac:dyDescent="0.3">
      <c r="A159" s="573">
        <v>42359911</v>
      </c>
      <c r="B159" s="585" t="s">
        <v>225</v>
      </c>
      <c r="C159" s="347">
        <f t="shared" si="28"/>
        <v>540000</v>
      </c>
      <c r="D159" s="332"/>
      <c r="E159" s="333"/>
      <c r="F159" s="333"/>
      <c r="G159" s="333"/>
      <c r="H159" s="333"/>
      <c r="I159" s="339">
        <v>540000</v>
      </c>
      <c r="J159" s="555"/>
      <c r="K159" s="218"/>
      <c r="L159" s="440"/>
      <c r="M159" s="442"/>
      <c r="N159" s="442"/>
      <c r="O159" s="442"/>
      <c r="P159" s="442"/>
      <c r="Q159" s="442"/>
      <c r="R159" s="491"/>
      <c r="S159" s="221"/>
    </row>
    <row r="160" spans="1:19" ht="14.1" customHeight="1" thickBot="1" x14ac:dyDescent="0.35">
      <c r="A160" s="179">
        <v>42359912</v>
      </c>
      <c r="B160" s="586" t="s">
        <v>362</v>
      </c>
      <c r="C160" s="373">
        <f t="shared" si="28"/>
        <v>600000</v>
      </c>
      <c r="D160" s="374"/>
      <c r="E160" s="375"/>
      <c r="F160" s="375"/>
      <c r="G160" s="375"/>
      <c r="H160" s="375"/>
      <c r="I160" s="376">
        <v>600000</v>
      </c>
      <c r="J160" s="592"/>
      <c r="K160" s="218"/>
      <c r="L160" s="440"/>
      <c r="M160" s="442"/>
      <c r="N160" s="442"/>
      <c r="O160" s="442"/>
      <c r="P160" s="442"/>
      <c r="Q160" s="442"/>
      <c r="R160" s="491"/>
    </row>
    <row r="161" spans="1:18" ht="16.5" customHeight="1" thickBot="1" x14ac:dyDescent="0.35">
      <c r="A161" s="658" t="s">
        <v>4</v>
      </c>
      <c r="B161" s="659" t="s">
        <v>230</v>
      </c>
      <c r="C161" s="660" t="s">
        <v>264</v>
      </c>
      <c r="D161" s="661"/>
      <c r="E161" s="661"/>
      <c r="F161" s="661"/>
      <c r="G161" s="661"/>
      <c r="H161" s="661"/>
      <c r="I161" s="662"/>
      <c r="J161" s="551"/>
      <c r="K161" s="273"/>
      <c r="L161" s="273"/>
      <c r="M161" s="515"/>
      <c r="N161" s="515"/>
      <c r="O161" s="515"/>
      <c r="P161" s="515"/>
      <c r="Q161" s="515"/>
      <c r="R161" s="515"/>
    </row>
    <row r="162" spans="1:18" ht="16.5" customHeight="1" x14ac:dyDescent="0.3">
      <c r="A162" s="649"/>
      <c r="B162" s="651"/>
      <c r="C162" s="641" t="s">
        <v>309</v>
      </c>
      <c r="D162" s="643" t="s">
        <v>265</v>
      </c>
      <c r="E162" s="644"/>
      <c r="F162" s="644"/>
      <c r="G162" s="644"/>
      <c r="H162" s="645" t="s">
        <v>233</v>
      </c>
      <c r="I162" s="646" t="s">
        <v>234</v>
      </c>
      <c r="J162" s="558"/>
      <c r="K162" s="513"/>
      <c r="L162" s="514"/>
      <c r="M162" s="273"/>
      <c r="N162" s="515"/>
      <c r="O162" s="515"/>
      <c r="P162" s="515"/>
      <c r="Q162" s="273"/>
      <c r="R162" s="273"/>
    </row>
    <row r="163" spans="1:18" ht="21" customHeight="1" x14ac:dyDescent="0.3">
      <c r="A163" s="649"/>
      <c r="B163" s="651"/>
      <c r="C163" s="642"/>
      <c r="D163" s="601" t="s">
        <v>266</v>
      </c>
      <c r="E163" s="602" t="s">
        <v>236</v>
      </c>
      <c r="F163" s="602" t="s">
        <v>237</v>
      </c>
      <c r="G163" s="602" t="s">
        <v>238</v>
      </c>
      <c r="H163" s="644"/>
      <c r="I163" s="647"/>
      <c r="J163" s="558"/>
      <c r="K163" s="513"/>
      <c r="L163" s="514"/>
      <c r="M163" s="272"/>
      <c r="N163" s="272"/>
      <c r="O163" s="272"/>
      <c r="P163" s="272"/>
      <c r="Q163" s="515"/>
      <c r="R163" s="515"/>
    </row>
    <row r="164" spans="1:18" ht="16.5" customHeight="1" x14ac:dyDescent="0.3">
      <c r="A164" s="200" t="s">
        <v>239</v>
      </c>
      <c r="B164" s="244" t="s">
        <v>240</v>
      </c>
      <c r="C164" s="247" t="s">
        <v>241</v>
      </c>
      <c r="D164" s="246" t="s">
        <v>242</v>
      </c>
      <c r="E164" s="167" t="s">
        <v>243</v>
      </c>
      <c r="F164" s="167" t="s">
        <v>244</v>
      </c>
      <c r="G164" s="167" t="s">
        <v>245</v>
      </c>
      <c r="H164" s="167" t="s">
        <v>246</v>
      </c>
      <c r="I164" s="168" t="s">
        <v>247</v>
      </c>
      <c r="J164" s="552"/>
      <c r="K164" s="461"/>
      <c r="L164" s="462"/>
      <c r="M164" s="462"/>
      <c r="N164" s="462"/>
      <c r="O164" s="462"/>
      <c r="P164" s="462"/>
      <c r="Q164" s="462"/>
      <c r="R164" s="462"/>
    </row>
    <row r="165" spans="1:18" ht="16.5" customHeight="1" x14ac:dyDescent="0.3">
      <c r="A165" s="301">
        <v>423711</v>
      </c>
      <c r="B165" s="302" t="s">
        <v>67</v>
      </c>
      <c r="C165" s="297">
        <f>SUM(D165:I165)</f>
        <v>600000</v>
      </c>
      <c r="D165" s="303"/>
      <c r="E165" s="304"/>
      <c r="F165" s="304"/>
      <c r="G165" s="304"/>
      <c r="H165" s="304"/>
      <c r="I165" s="371">
        <v>600000</v>
      </c>
      <c r="J165" s="560"/>
      <c r="K165" s="452"/>
      <c r="L165" s="464"/>
      <c r="M165" s="450"/>
      <c r="N165" s="450"/>
      <c r="O165" s="450"/>
      <c r="P165" s="450"/>
      <c r="Q165" s="450"/>
      <c r="R165" s="492"/>
    </row>
    <row r="166" spans="1:18" ht="16.5" customHeight="1" x14ac:dyDescent="0.3">
      <c r="A166" s="301">
        <v>423911</v>
      </c>
      <c r="B166" s="302" t="s">
        <v>136</v>
      </c>
      <c r="C166" s="297">
        <f t="shared" si="28"/>
        <v>10000</v>
      </c>
      <c r="D166" s="303"/>
      <c r="E166" s="304"/>
      <c r="F166" s="304"/>
      <c r="G166" s="304"/>
      <c r="H166" s="304"/>
      <c r="I166" s="371">
        <v>10000</v>
      </c>
      <c r="J166" s="560"/>
      <c r="K166" s="452"/>
      <c r="L166" s="464"/>
      <c r="M166" s="450"/>
      <c r="N166" s="450"/>
      <c r="O166" s="450"/>
      <c r="P166" s="450"/>
      <c r="Q166" s="450"/>
      <c r="R166" s="492"/>
    </row>
    <row r="167" spans="1:18" ht="16.5" customHeight="1" x14ac:dyDescent="0.3">
      <c r="A167" s="171">
        <v>424000</v>
      </c>
      <c r="B167" s="238" t="s">
        <v>284</v>
      </c>
      <c r="C167" s="254">
        <f>SUM(D167:I167)</f>
        <v>4616799</v>
      </c>
      <c r="D167" s="250">
        <f>SUM(D168:D169)</f>
        <v>0</v>
      </c>
      <c r="E167" s="172">
        <f t="shared" ref="E167:H167" si="56">SUM(E168:E169)</f>
        <v>0</v>
      </c>
      <c r="F167" s="172">
        <f t="shared" si="56"/>
        <v>0</v>
      </c>
      <c r="G167" s="172">
        <f t="shared" si="56"/>
        <v>1000000</v>
      </c>
      <c r="H167" s="172">
        <f t="shared" si="56"/>
        <v>0</v>
      </c>
      <c r="I167" s="176">
        <f>SUM(I168:I169)</f>
        <v>3616799</v>
      </c>
      <c r="J167" s="553"/>
      <c r="K167" s="273"/>
      <c r="L167" s="463"/>
      <c r="M167" s="463"/>
      <c r="N167" s="463"/>
      <c r="O167" s="463"/>
      <c r="P167" s="463"/>
      <c r="Q167" s="463"/>
      <c r="R167" s="463"/>
    </row>
    <row r="168" spans="1:18" ht="16.5" customHeight="1" x14ac:dyDescent="0.3">
      <c r="A168" s="301">
        <v>424331</v>
      </c>
      <c r="B168" s="302" t="s">
        <v>69</v>
      </c>
      <c r="C168" s="297">
        <f t="shared" si="28"/>
        <v>1900000</v>
      </c>
      <c r="D168" s="303"/>
      <c r="E168" s="304"/>
      <c r="F168" s="304"/>
      <c r="G168" s="304">
        <v>1000000</v>
      </c>
      <c r="H168" s="304"/>
      <c r="I168" s="305">
        <v>900000</v>
      </c>
      <c r="J168" s="560"/>
      <c r="K168" s="452"/>
      <c r="L168" s="464"/>
      <c r="M168" s="450"/>
      <c r="N168" s="450"/>
      <c r="O168" s="450"/>
      <c r="P168" s="450"/>
      <c r="Q168" s="450"/>
      <c r="R168" s="450"/>
    </row>
    <row r="169" spans="1:18" ht="25.2" customHeight="1" x14ac:dyDescent="0.3">
      <c r="A169" s="301">
        <v>424911</v>
      </c>
      <c r="B169" s="302" t="s">
        <v>70</v>
      </c>
      <c r="C169" s="297">
        <f t="shared" si="28"/>
        <v>2716799</v>
      </c>
      <c r="D169" s="303"/>
      <c r="E169" s="304"/>
      <c r="F169" s="304"/>
      <c r="G169" s="304"/>
      <c r="H169" s="304"/>
      <c r="I169" s="305">
        <v>2716799</v>
      </c>
      <c r="J169" s="609" t="s">
        <v>390</v>
      </c>
      <c r="K169" s="452"/>
      <c r="L169" s="464"/>
      <c r="M169" s="450"/>
      <c r="N169" s="450"/>
      <c r="O169" s="450"/>
      <c r="P169" s="450"/>
      <c r="Q169" s="450"/>
      <c r="R169" s="450"/>
    </row>
    <row r="170" spans="1:18" ht="16.5" customHeight="1" x14ac:dyDescent="0.3">
      <c r="A170" s="171">
        <v>425000</v>
      </c>
      <c r="B170" s="238" t="s">
        <v>285</v>
      </c>
      <c r="C170" s="254">
        <f>SUM(D170:I170)</f>
        <v>12435000</v>
      </c>
      <c r="D170" s="250">
        <f>D171+D175</f>
        <v>0</v>
      </c>
      <c r="E170" s="172">
        <f t="shared" ref="E170:H170" si="57">E171+E175</f>
        <v>0</v>
      </c>
      <c r="F170" s="172">
        <f t="shared" si="57"/>
        <v>0</v>
      </c>
      <c r="G170" s="172">
        <f t="shared" si="57"/>
        <v>3079000</v>
      </c>
      <c r="H170" s="172">
        <f t="shared" si="57"/>
        <v>0</v>
      </c>
      <c r="I170" s="176">
        <f>I171+I175</f>
        <v>9356000</v>
      </c>
      <c r="J170" s="553"/>
      <c r="K170" s="273"/>
      <c r="L170" s="463"/>
      <c r="M170" s="463"/>
      <c r="N170" s="463"/>
      <c r="O170" s="463"/>
      <c r="P170" s="463"/>
      <c r="Q170" s="463"/>
      <c r="R170" s="463"/>
    </row>
    <row r="171" spans="1:18" ht="16.5" customHeight="1" x14ac:dyDescent="0.3">
      <c r="A171" s="285">
        <v>425100</v>
      </c>
      <c r="B171" s="286" t="s">
        <v>333</v>
      </c>
      <c r="C171" s="297">
        <f>SUM(D171:I171)</f>
        <v>7275000</v>
      </c>
      <c r="D171" s="298">
        <f>SUM(D172:D174)</f>
        <v>0</v>
      </c>
      <c r="E171" s="298">
        <f t="shared" ref="E171:I171" si="58">SUM(E172:E174)</f>
        <v>0</v>
      </c>
      <c r="F171" s="298">
        <f t="shared" si="58"/>
        <v>0</v>
      </c>
      <c r="G171" s="298">
        <f t="shared" si="58"/>
        <v>2020000</v>
      </c>
      <c r="H171" s="298">
        <f t="shared" si="58"/>
        <v>0</v>
      </c>
      <c r="I171" s="306">
        <f t="shared" si="58"/>
        <v>5255000</v>
      </c>
      <c r="J171" s="554"/>
      <c r="K171" s="458"/>
      <c r="L171" s="464"/>
      <c r="M171" s="464"/>
      <c r="N171" s="464"/>
      <c r="O171" s="464"/>
      <c r="P171" s="464"/>
      <c r="Q171" s="464"/>
      <c r="R171" s="464"/>
    </row>
    <row r="172" spans="1:18" ht="16.5" customHeight="1" x14ac:dyDescent="0.3">
      <c r="A172" s="425">
        <v>425115</v>
      </c>
      <c r="B172" s="426" t="s">
        <v>354</v>
      </c>
      <c r="C172" s="413">
        <f>SUM(D172:I172)</f>
        <v>0</v>
      </c>
      <c r="D172" s="427"/>
      <c r="E172" s="428"/>
      <c r="F172" s="428"/>
      <c r="G172" s="428"/>
      <c r="H172" s="428"/>
      <c r="I172" s="429"/>
      <c r="J172" s="566" t="s">
        <v>391</v>
      </c>
      <c r="K172" s="448"/>
      <c r="L172" s="449"/>
      <c r="M172" s="449"/>
      <c r="N172" s="449"/>
      <c r="O172" s="449"/>
      <c r="P172" s="449"/>
      <c r="Q172" s="449"/>
      <c r="R172" s="449"/>
    </row>
    <row r="173" spans="1:18" ht="16.5" customHeight="1" x14ac:dyDescent="0.3">
      <c r="A173" s="173">
        <v>425117</v>
      </c>
      <c r="B173" s="227" t="s">
        <v>72</v>
      </c>
      <c r="C173" s="347">
        <f t="shared" si="28"/>
        <v>75000</v>
      </c>
      <c r="D173" s="332"/>
      <c r="E173" s="333"/>
      <c r="F173" s="333"/>
      <c r="G173" s="341">
        <v>20000</v>
      </c>
      <c r="H173" s="341"/>
      <c r="I173" s="339">
        <v>55000</v>
      </c>
      <c r="J173" s="567"/>
      <c r="K173" s="495"/>
      <c r="L173" s="449"/>
      <c r="M173" s="496"/>
      <c r="N173" s="496"/>
      <c r="O173" s="496"/>
      <c r="P173" s="497"/>
      <c r="Q173" s="497"/>
      <c r="R173" s="497"/>
    </row>
    <row r="174" spans="1:18" ht="16.5" customHeight="1" x14ac:dyDescent="0.3">
      <c r="A174" s="173">
        <v>425119</v>
      </c>
      <c r="B174" s="227" t="s">
        <v>164</v>
      </c>
      <c r="C174" s="347">
        <f>SUM(D174:I174)</f>
        <v>7200000</v>
      </c>
      <c r="D174" s="332"/>
      <c r="E174" s="333"/>
      <c r="F174" s="333"/>
      <c r="G174" s="341">
        <v>2000000</v>
      </c>
      <c r="H174" s="341"/>
      <c r="I174" s="339">
        <v>5200000</v>
      </c>
      <c r="J174" s="567"/>
      <c r="K174" s="495"/>
      <c r="L174" s="449"/>
      <c r="M174" s="496"/>
      <c r="N174" s="496"/>
      <c r="O174" s="496"/>
      <c r="P174" s="497"/>
      <c r="Q174" s="497"/>
      <c r="R174" s="497"/>
    </row>
    <row r="175" spans="1:18" ht="16.5" customHeight="1" x14ac:dyDescent="0.3">
      <c r="A175" s="285">
        <v>425200</v>
      </c>
      <c r="B175" s="286" t="s">
        <v>334</v>
      </c>
      <c r="C175" s="297">
        <f>SUM(D175:I175)</f>
        <v>5160000</v>
      </c>
      <c r="D175" s="298">
        <f t="shared" ref="D175:H175" si="59">SUM(D176:D182)</f>
        <v>0</v>
      </c>
      <c r="E175" s="299">
        <f t="shared" si="59"/>
        <v>0</v>
      </c>
      <c r="F175" s="299">
        <f t="shared" si="59"/>
        <v>0</v>
      </c>
      <c r="G175" s="299">
        <f t="shared" si="59"/>
        <v>1059000</v>
      </c>
      <c r="H175" s="299">
        <f t="shared" si="59"/>
        <v>0</v>
      </c>
      <c r="I175" s="300">
        <f>SUM(I176:I182)</f>
        <v>4101000</v>
      </c>
      <c r="J175" s="554"/>
      <c r="K175" s="458"/>
      <c r="L175" s="464"/>
      <c r="M175" s="464"/>
      <c r="N175" s="464"/>
      <c r="O175" s="464"/>
      <c r="P175" s="464"/>
      <c r="Q175" s="464"/>
      <c r="R175" s="464"/>
    </row>
    <row r="176" spans="1:18" ht="16.5" customHeight="1" x14ac:dyDescent="0.3">
      <c r="A176" s="173">
        <v>425211</v>
      </c>
      <c r="B176" s="227" t="s">
        <v>73</v>
      </c>
      <c r="C176" s="347">
        <f t="shared" si="28"/>
        <v>360000</v>
      </c>
      <c r="D176" s="332"/>
      <c r="E176" s="333"/>
      <c r="F176" s="333"/>
      <c r="G176" s="341"/>
      <c r="H176" s="341"/>
      <c r="I176" s="339">
        <v>360000</v>
      </c>
      <c r="J176" s="555"/>
      <c r="K176" s="218"/>
      <c r="L176" s="440"/>
      <c r="M176" s="442"/>
      <c r="N176" s="442"/>
      <c r="O176" s="442"/>
      <c r="P176" s="491"/>
      <c r="Q176" s="491"/>
      <c r="R176" s="491"/>
    </row>
    <row r="177" spans="1:18" ht="16.5" customHeight="1" x14ac:dyDescent="0.3">
      <c r="A177" s="173">
        <v>425222</v>
      </c>
      <c r="B177" s="227" t="s">
        <v>74</v>
      </c>
      <c r="C177" s="347">
        <f t="shared" si="28"/>
        <v>120000</v>
      </c>
      <c r="D177" s="332"/>
      <c r="E177" s="333"/>
      <c r="F177" s="333"/>
      <c r="G177" s="341">
        <v>20000</v>
      </c>
      <c r="H177" s="341"/>
      <c r="I177" s="339">
        <v>100000</v>
      </c>
      <c r="J177" s="555"/>
      <c r="K177" s="218"/>
      <c r="L177" s="440"/>
      <c r="M177" s="442"/>
      <c r="N177" s="442"/>
      <c r="O177" s="442"/>
      <c r="P177" s="491"/>
      <c r="Q177" s="491"/>
      <c r="R177" s="491"/>
    </row>
    <row r="178" spans="1:18" ht="16.5" customHeight="1" x14ac:dyDescent="0.3">
      <c r="A178" s="173">
        <v>425223</v>
      </c>
      <c r="B178" s="227" t="s">
        <v>75</v>
      </c>
      <c r="C178" s="347">
        <f t="shared" si="28"/>
        <v>240000</v>
      </c>
      <c r="D178" s="332"/>
      <c r="E178" s="333"/>
      <c r="F178" s="333"/>
      <c r="G178" s="341">
        <v>40000</v>
      </c>
      <c r="H178" s="341"/>
      <c r="I178" s="339">
        <v>200000</v>
      </c>
      <c r="J178" s="555"/>
      <c r="K178" s="218"/>
      <c r="L178" s="440"/>
      <c r="M178" s="442"/>
      <c r="N178" s="442"/>
      <c r="O178" s="442"/>
      <c r="P178" s="491"/>
      <c r="Q178" s="491"/>
      <c r="R178" s="491"/>
    </row>
    <row r="179" spans="1:18" ht="16.5" customHeight="1" x14ac:dyDescent="0.3">
      <c r="A179" s="173">
        <v>425225</v>
      </c>
      <c r="B179" s="227" t="s">
        <v>76</v>
      </c>
      <c r="C179" s="347">
        <f t="shared" si="28"/>
        <v>3000000</v>
      </c>
      <c r="D179" s="332"/>
      <c r="E179" s="333"/>
      <c r="F179" s="333"/>
      <c r="G179" s="341">
        <v>459000</v>
      </c>
      <c r="H179" s="341"/>
      <c r="I179" s="339">
        <v>2541000</v>
      </c>
      <c r="J179" s="555"/>
      <c r="K179" s="218"/>
      <c r="L179" s="440"/>
      <c r="M179" s="442"/>
      <c r="N179" s="442"/>
      <c r="O179" s="442"/>
      <c r="P179" s="491"/>
      <c r="Q179" s="491"/>
      <c r="R179" s="491"/>
    </row>
    <row r="180" spans="1:18" ht="16.5" customHeight="1" x14ac:dyDescent="0.3">
      <c r="A180" s="173">
        <v>425229</v>
      </c>
      <c r="B180" s="227" t="s">
        <v>77</v>
      </c>
      <c r="C180" s="347">
        <f t="shared" si="28"/>
        <v>120000</v>
      </c>
      <c r="D180" s="332"/>
      <c r="E180" s="333"/>
      <c r="F180" s="333"/>
      <c r="G180" s="341">
        <v>20000</v>
      </c>
      <c r="H180" s="341"/>
      <c r="I180" s="339">
        <v>100000</v>
      </c>
      <c r="J180" s="555"/>
      <c r="K180" s="218"/>
      <c r="L180" s="440"/>
      <c r="M180" s="442"/>
      <c r="N180" s="442"/>
      <c r="O180" s="442"/>
      <c r="P180" s="491"/>
      <c r="Q180" s="491"/>
      <c r="R180" s="491"/>
    </row>
    <row r="181" spans="1:18" ht="16.5" customHeight="1" x14ac:dyDescent="0.3">
      <c r="A181" s="173">
        <v>425251</v>
      </c>
      <c r="B181" s="227" t="s">
        <v>78</v>
      </c>
      <c r="C181" s="347">
        <f t="shared" si="28"/>
        <v>1200000</v>
      </c>
      <c r="D181" s="332"/>
      <c r="E181" s="333"/>
      <c r="F181" s="333"/>
      <c r="G181" s="341">
        <v>500000</v>
      </c>
      <c r="H181" s="341"/>
      <c r="I181" s="339">
        <v>700000</v>
      </c>
      <c r="J181" s="555"/>
      <c r="K181" s="218"/>
      <c r="L181" s="440"/>
      <c r="M181" s="442"/>
      <c r="N181" s="442"/>
      <c r="O181" s="442"/>
      <c r="P181" s="491"/>
      <c r="Q181" s="491"/>
      <c r="R181" s="491"/>
    </row>
    <row r="182" spans="1:18" ht="16.5" customHeight="1" x14ac:dyDescent="0.3">
      <c r="A182" s="173">
        <v>425291</v>
      </c>
      <c r="B182" s="227" t="s">
        <v>79</v>
      </c>
      <c r="C182" s="347">
        <f t="shared" si="28"/>
        <v>120000</v>
      </c>
      <c r="D182" s="332"/>
      <c r="E182" s="333"/>
      <c r="F182" s="333"/>
      <c r="G182" s="341">
        <v>20000</v>
      </c>
      <c r="H182" s="341"/>
      <c r="I182" s="339">
        <v>100000</v>
      </c>
      <c r="J182" s="555"/>
      <c r="K182" s="218"/>
      <c r="L182" s="440"/>
      <c r="M182" s="442"/>
      <c r="N182" s="442"/>
      <c r="O182" s="442"/>
      <c r="P182" s="491"/>
      <c r="Q182" s="491"/>
      <c r="R182" s="491"/>
    </row>
    <row r="183" spans="1:18" ht="16.5" customHeight="1" x14ac:dyDescent="0.3">
      <c r="A183" s="171">
        <v>426000</v>
      </c>
      <c r="B183" s="238" t="s">
        <v>286</v>
      </c>
      <c r="C183" s="254">
        <f>SUM(D183:I183)</f>
        <v>78346072</v>
      </c>
      <c r="D183" s="377">
        <f t="shared" ref="D183:H183" si="60">SUM(D184+D191+D196+D201)+D188+D189+D190</f>
        <v>0</v>
      </c>
      <c r="E183" s="377">
        <f t="shared" si="60"/>
        <v>0</v>
      </c>
      <c r="F183" s="377">
        <f t="shared" si="60"/>
        <v>0</v>
      </c>
      <c r="G183" s="377">
        <f>SUM(G184+G191+G196+G201)+G188+G189+G190</f>
        <v>19225000</v>
      </c>
      <c r="H183" s="377">
        <f t="shared" si="60"/>
        <v>0</v>
      </c>
      <c r="I183" s="176">
        <f>SUM(I184+I191+I196+I201)+I188+I189+I190</f>
        <v>59121072</v>
      </c>
      <c r="J183" s="553"/>
      <c r="K183" s="273"/>
      <c r="L183" s="463"/>
      <c r="M183" s="463"/>
      <c r="N183" s="463"/>
      <c r="O183" s="463"/>
      <c r="P183" s="463"/>
      <c r="Q183" s="463"/>
      <c r="R183" s="463"/>
    </row>
    <row r="184" spans="1:18" ht="16.5" customHeight="1" x14ac:dyDescent="0.3">
      <c r="A184" s="285">
        <v>426100</v>
      </c>
      <c r="B184" s="286" t="s">
        <v>335</v>
      </c>
      <c r="C184" s="297">
        <f>SUM(D184:I184)</f>
        <v>3889423</v>
      </c>
      <c r="D184" s="298">
        <f>SUM(D185:D187)</f>
        <v>0</v>
      </c>
      <c r="E184" s="298">
        <f t="shared" ref="E184:I184" si="61">SUM(E185:E187)</f>
        <v>0</v>
      </c>
      <c r="F184" s="298">
        <f t="shared" si="61"/>
        <v>0</v>
      </c>
      <c r="G184" s="298">
        <f t="shared" si="61"/>
        <v>826371</v>
      </c>
      <c r="H184" s="298">
        <f t="shared" si="61"/>
        <v>0</v>
      </c>
      <c r="I184" s="306">
        <f t="shared" si="61"/>
        <v>3063052</v>
      </c>
      <c r="J184" s="554"/>
      <c r="K184" s="458"/>
      <c r="L184" s="464"/>
      <c r="M184" s="464"/>
      <c r="N184" s="464"/>
      <c r="O184" s="464"/>
      <c r="P184" s="464"/>
      <c r="Q184" s="464"/>
      <c r="R184" s="464"/>
    </row>
    <row r="185" spans="1:18" ht="16.5" customHeight="1" x14ac:dyDescent="0.3">
      <c r="A185" s="173">
        <v>426111</v>
      </c>
      <c r="B185" s="227" t="s">
        <v>80</v>
      </c>
      <c r="C185" s="347">
        <f t="shared" si="28"/>
        <v>1826371</v>
      </c>
      <c r="D185" s="332"/>
      <c r="E185" s="333"/>
      <c r="F185" s="333"/>
      <c r="G185" s="341">
        <v>826371</v>
      </c>
      <c r="H185" s="333"/>
      <c r="I185" s="339">
        <v>1000000</v>
      </c>
      <c r="J185" s="555"/>
      <c r="K185" s="218"/>
      <c r="L185" s="440"/>
      <c r="M185" s="442"/>
      <c r="N185" s="442"/>
      <c r="O185" s="442"/>
      <c r="P185" s="491"/>
      <c r="Q185" s="442"/>
      <c r="R185" s="491"/>
    </row>
    <row r="186" spans="1:18" ht="16.5" customHeight="1" x14ac:dyDescent="0.3">
      <c r="A186" s="173">
        <v>426121</v>
      </c>
      <c r="B186" s="227" t="s">
        <v>81</v>
      </c>
      <c r="C186" s="347">
        <f t="shared" si="28"/>
        <v>1475052</v>
      </c>
      <c r="D186" s="332"/>
      <c r="E186" s="333"/>
      <c r="F186" s="333"/>
      <c r="G186" s="341"/>
      <c r="H186" s="333"/>
      <c r="I186" s="339">
        <v>1475052</v>
      </c>
      <c r="J186" s="555"/>
      <c r="K186" s="218"/>
      <c r="L186" s="440"/>
      <c r="M186" s="442"/>
      <c r="N186" s="442"/>
      <c r="O186" s="442"/>
      <c r="P186" s="491"/>
      <c r="Q186" s="442"/>
      <c r="R186" s="491"/>
    </row>
    <row r="187" spans="1:18" ht="16.5" customHeight="1" x14ac:dyDescent="0.3">
      <c r="A187" s="173">
        <v>426131</v>
      </c>
      <c r="B187" s="227" t="s">
        <v>82</v>
      </c>
      <c r="C187" s="347">
        <f t="shared" si="28"/>
        <v>588000</v>
      </c>
      <c r="D187" s="332"/>
      <c r="E187" s="333"/>
      <c r="F187" s="333"/>
      <c r="G187" s="341"/>
      <c r="H187" s="333"/>
      <c r="I187" s="339">
        <v>588000</v>
      </c>
      <c r="J187" s="555"/>
      <c r="K187" s="218"/>
      <c r="L187" s="440"/>
      <c r="M187" s="442"/>
      <c r="N187" s="442"/>
      <c r="O187" s="442"/>
      <c r="P187" s="491"/>
      <c r="Q187" s="442"/>
      <c r="R187" s="491"/>
    </row>
    <row r="188" spans="1:18" ht="16.5" customHeight="1" x14ac:dyDescent="0.3">
      <c r="A188" s="301">
        <v>426311</v>
      </c>
      <c r="B188" s="302" t="s">
        <v>83</v>
      </c>
      <c r="C188" s="297">
        <f t="shared" si="28"/>
        <v>300000</v>
      </c>
      <c r="D188" s="303"/>
      <c r="E188" s="304"/>
      <c r="F188" s="304"/>
      <c r="G188" s="372"/>
      <c r="H188" s="304"/>
      <c r="I188" s="371">
        <v>300000</v>
      </c>
      <c r="J188" s="560"/>
      <c r="K188" s="452"/>
      <c r="L188" s="464"/>
      <c r="M188" s="450"/>
      <c r="N188" s="450"/>
      <c r="O188" s="450"/>
      <c r="P188" s="492"/>
      <c r="Q188" s="450"/>
      <c r="R188" s="492"/>
    </row>
    <row r="189" spans="1:18" ht="16.5" customHeight="1" x14ac:dyDescent="0.3">
      <c r="A189" s="301">
        <v>426411</v>
      </c>
      <c r="B189" s="302" t="s">
        <v>84</v>
      </c>
      <c r="C189" s="297">
        <f t="shared" si="28"/>
        <v>4126800</v>
      </c>
      <c r="D189" s="303"/>
      <c r="E189" s="304"/>
      <c r="F189" s="304"/>
      <c r="G189" s="372">
        <v>500000</v>
      </c>
      <c r="H189" s="304"/>
      <c r="I189" s="371">
        <v>3626800</v>
      </c>
      <c r="J189" s="560"/>
      <c r="K189" s="452"/>
      <c r="L189" s="464"/>
      <c r="M189" s="450"/>
      <c r="N189" s="450"/>
      <c r="O189" s="450"/>
      <c r="P189" s="492"/>
      <c r="Q189" s="450"/>
      <c r="R189" s="492"/>
    </row>
    <row r="190" spans="1:18" ht="16.5" customHeight="1" x14ac:dyDescent="0.3">
      <c r="A190" s="301">
        <v>426591</v>
      </c>
      <c r="B190" s="302" t="s">
        <v>137</v>
      </c>
      <c r="C190" s="297">
        <f t="shared" si="28"/>
        <v>100000</v>
      </c>
      <c r="D190" s="303"/>
      <c r="E190" s="304"/>
      <c r="F190" s="304"/>
      <c r="G190" s="372">
        <v>50000</v>
      </c>
      <c r="H190" s="304"/>
      <c r="I190" s="371">
        <v>50000</v>
      </c>
      <c r="J190" s="560"/>
      <c r="K190" s="452"/>
      <c r="L190" s="464"/>
      <c r="M190" s="450"/>
      <c r="N190" s="450"/>
      <c r="O190" s="450"/>
      <c r="P190" s="492"/>
      <c r="Q190" s="450"/>
      <c r="R190" s="492"/>
    </row>
    <row r="191" spans="1:18" ht="16.5" customHeight="1" x14ac:dyDescent="0.3">
      <c r="A191" s="285">
        <v>426700</v>
      </c>
      <c r="B191" s="286" t="s">
        <v>336</v>
      </c>
      <c r="C191" s="297">
        <f>SUM(D191:I191)</f>
        <v>14918883</v>
      </c>
      <c r="D191" s="298">
        <f>SUM(D192:D195)</f>
        <v>0</v>
      </c>
      <c r="E191" s="299">
        <f t="shared" ref="E191:I191" si="62">SUM(E192:E195)</f>
        <v>0</v>
      </c>
      <c r="F191" s="299">
        <f t="shared" si="62"/>
        <v>0</v>
      </c>
      <c r="G191" s="299">
        <f t="shared" si="62"/>
        <v>5845407</v>
      </c>
      <c r="H191" s="299">
        <f t="shared" si="62"/>
        <v>0</v>
      </c>
      <c r="I191" s="300">
        <f t="shared" si="62"/>
        <v>9073476</v>
      </c>
      <c r="J191" s="554"/>
      <c r="K191" s="458"/>
      <c r="L191" s="464"/>
      <c r="M191" s="464"/>
      <c r="N191" s="464"/>
      <c r="O191" s="464"/>
      <c r="P191" s="464"/>
      <c r="Q191" s="464"/>
      <c r="R191" s="464"/>
    </row>
    <row r="192" spans="1:18" ht="16.5" customHeight="1" x14ac:dyDescent="0.3">
      <c r="A192" s="173">
        <v>426711</v>
      </c>
      <c r="B192" s="227" t="s">
        <v>85</v>
      </c>
      <c r="C192" s="347">
        <f t="shared" si="28"/>
        <v>1496424</v>
      </c>
      <c r="D192" s="332"/>
      <c r="E192" s="333"/>
      <c r="F192" s="333"/>
      <c r="G192" s="341">
        <v>500000</v>
      </c>
      <c r="H192" s="333"/>
      <c r="I192" s="339">
        <v>996424</v>
      </c>
      <c r="J192" s="555"/>
      <c r="K192" s="218"/>
      <c r="L192" s="440"/>
      <c r="M192" s="442"/>
      <c r="N192" s="442"/>
      <c r="O192" s="442"/>
      <c r="P192" s="491"/>
      <c r="Q192" s="442"/>
      <c r="R192" s="491"/>
    </row>
    <row r="193" spans="1:18" ht="16.5" customHeight="1" x14ac:dyDescent="0.3">
      <c r="A193" s="173">
        <v>426751</v>
      </c>
      <c r="B193" s="227" t="s">
        <v>86</v>
      </c>
      <c r="C193" s="347">
        <f t="shared" si="28"/>
        <v>8481498</v>
      </c>
      <c r="D193" s="332"/>
      <c r="E193" s="333"/>
      <c r="F193" s="333"/>
      <c r="G193" s="341">
        <v>3505068</v>
      </c>
      <c r="H193" s="333"/>
      <c r="I193" s="339">
        <v>4976430</v>
      </c>
      <c r="J193" s="555"/>
      <c r="K193" s="218"/>
      <c r="L193" s="440"/>
      <c r="M193" s="442"/>
      <c r="N193" s="442"/>
      <c r="O193" s="442"/>
      <c r="P193" s="491"/>
      <c r="Q193" s="442"/>
      <c r="R193" s="491"/>
    </row>
    <row r="194" spans="1:18" ht="16.5" customHeight="1" x14ac:dyDescent="0.3">
      <c r="A194" s="173">
        <v>42679101</v>
      </c>
      <c r="B194" s="227" t="s">
        <v>87</v>
      </c>
      <c r="C194" s="347">
        <f t="shared" si="28"/>
        <v>2840339</v>
      </c>
      <c r="D194" s="332"/>
      <c r="E194" s="333"/>
      <c r="F194" s="333"/>
      <c r="G194" s="341">
        <v>840339</v>
      </c>
      <c r="H194" s="333"/>
      <c r="I194" s="339">
        <v>2000000</v>
      </c>
      <c r="J194" s="555"/>
      <c r="K194" s="218"/>
      <c r="L194" s="440"/>
      <c r="M194" s="442"/>
      <c r="N194" s="442"/>
      <c r="O194" s="442"/>
      <c r="P194" s="491"/>
      <c r="Q194" s="442"/>
      <c r="R194" s="491"/>
    </row>
    <row r="195" spans="1:18" ht="16.5" customHeight="1" x14ac:dyDescent="0.3">
      <c r="A195" s="173">
        <v>42679102</v>
      </c>
      <c r="B195" s="227" t="s">
        <v>88</v>
      </c>
      <c r="C195" s="347">
        <f t="shared" si="28"/>
        <v>2100622</v>
      </c>
      <c r="D195" s="332"/>
      <c r="E195" s="333"/>
      <c r="F195" s="333"/>
      <c r="G195" s="341">
        <v>1000000</v>
      </c>
      <c r="H195" s="333"/>
      <c r="I195" s="339">
        <v>1100622</v>
      </c>
      <c r="J195" s="555"/>
      <c r="K195" s="218"/>
      <c r="L195" s="440"/>
      <c r="M195" s="442"/>
      <c r="N195" s="442"/>
      <c r="O195" s="442"/>
      <c r="P195" s="491"/>
      <c r="Q195" s="442"/>
      <c r="R195" s="491"/>
    </row>
    <row r="196" spans="1:18" ht="16.5" customHeight="1" x14ac:dyDescent="0.3">
      <c r="A196" s="285">
        <v>426800</v>
      </c>
      <c r="B196" s="286" t="s">
        <v>337</v>
      </c>
      <c r="C196" s="297">
        <f>SUM(D196:I196)</f>
        <v>42868450</v>
      </c>
      <c r="D196" s="298">
        <f>SUM(D197:D200)</f>
        <v>0</v>
      </c>
      <c r="E196" s="299">
        <f t="shared" ref="E196:I196" si="63">SUM(E197:E200)</f>
        <v>0</v>
      </c>
      <c r="F196" s="299">
        <f t="shared" si="63"/>
        <v>0</v>
      </c>
      <c r="G196" s="299">
        <f t="shared" si="63"/>
        <v>10050000</v>
      </c>
      <c r="H196" s="299">
        <f t="shared" si="63"/>
        <v>0</v>
      </c>
      <c r="I196" s="300">
        <f t="shared" si="63"/>
        <v>32818450</v>
      </c>
      <c r="J196" s="554"/>
      <c r="K196" s="458"/>
      <c r="L196" s="464"/>
      <c r="M196" s="464"/>
      <c r="N196" s="464"/>
      <c r="O196" s="464"/>
      <c r="P196" s="464"/>
      <c r="Q196" s="464"/>
      <c r="R196" s="464"/>
    </row>
    <row r="197" spans="1:18" ht="16.5" customHeight="1" x14ac:dyDescent="0.3">
      <c r="A197" s="173">
        <v>426811</v>
      </c>
      <c r="B197" s="227" t="s">
        <v>89</v>
      </c>
      <c r="C197" s="347">
        <f t="shared" si="28"/>
        <v>10168450</v>
      </c>
      <c r="D197" s="332"/>
      <c r="E197" s="333"/>
      <c r="F197" s="333"/>
      <c r="G197" s="341">
        <v>2000000</v>
      </c>
      <c r="H197" s="333"/>
      <c r="I197" s="339">
        <v>8168450</v>
      </c>
      <c r="J197" s="555"/>
      <c r="K197" s="218"/>
      <c r="L197" s="440"/>
      <c r="M197" s="442"/>
      <c r="N197" s="442"/>
      <c r="O197" s="442"/>
      <c r="P197" s="491"/>
      <c r="Q197" s="442"/>
      <c r="R197" s="491"/>
    </row>
    <row r="198" spans="1:18" ht="16.5" customHeight="1" x14ac:dyDescent="0.3">
      <c r="A198" s="173">
        <v>426821</v>
      </c>
      <c r="B198" s="227" t="s">
        <v>165</v>
      </c>
      <c r="C198" s="347">
        <f t="shared" si="28"/>
        <v>12500000</v>
      </c>
      <c r="D198" s="332"/>
      <c r="E198" s="333"/>
      <c r="F198" s="333"/>
      <c r="G198" s="341">
        <v>4000000</v>
      </c>
      <c r="H198" s="333"/>
      <c r="I198" s="339">
        <v>8500000</v>
      </c>
      <c r="J198" s="555"/>
      <c r="K198" s="218"/>
      <c r="L198" s="440"/>
      <c r="M198" s="442"/>
      <c r="N198" s="442"/>
      <c r="O198" s="442"/>
      <c r="P198" s="491"/>
      <c r="Q198" s="442"/>
      <c r="R198" s="491"/>
    </row>
    <row r="199" spans="1:18" ht="16.5" customHeight="1" x14ac:dyDescent="0.3">
      <c r="A199" s="173">
        <v>426822</v>
      </c>
      <c r="B199" s="227" t="s">
        <v>163</v>
      </c>
      <c r="C199" s="347">
        <f t="shared" si="28"/>
        <v>200000</v>
      </c>
      <c r="D199" s="332"/>
      <c r="E199" s="333"/>
      <c r="F199" s="333"/>
      <c r="G199" s="341">
        <v>50000</v>
      </c>
      <c r="H199" s="333"/>
      <c r="I199" s="339">
        <v>150000</v>
      </c>
      <c r="J199" s="555"/>
      <c r="K199" s="218"/>
      <c r="L199" s="440"/>
      <c r="M199" s="442"/>
      <c r="N199" s="442"/>
      <c r="O199" s="442"/>
      <c r="P199" s="491"/>
      <c r="Q199" s="442"/>
      <c r="R199" s="491"/>
    </row>
    <row r="200" spans="1:18" ht="16.5" customHeight="1" x14ac:dyDescent="0.3">
      <c r="A200" s="173">
        <v>426823</v>
      </c>
      <c r="B200" s="227" t="s">
        <v>90</v>
      </c>
      <c r="C200" s="347">
        <f t="shared" si="28"/>
        <v>20000000</v>
      </c>
      <c r="D200" s="332"/>
      <c r="E200" s="333"/>
      <c r="F200" s="333"/>
      <c r="G200" s="341">
        <v>4000000</v>
      </c>
      <c r="H200" s="333"/>
      <c r="I200" s="339">
        <v>16000000</v>
      </c>
      <c r="J200" s="555"/>
      <c r="K200" s="218"/>
      <c r="L200" s="440"/>
      <c r="M200" s="442"/>
      <c r="N200" s="442"/>
      <c r="O200" s="442"/>
      <c r="P200" s="491"/>
      <c r="Q200" s="442"/>
      <c r="R200" s="491"/>
    </row>
    <row r="201" spans="1:18" ht="16.5" customHeight="1" x14ac:dyDescent="0.3">
      <c r="A201" s="285">
        <v>426900</v>
      </c>
      <c r="B201" s="286" t="s">
        <v>338</v>
      </c>
      <c r="C201" s="297">
        <f>SUM(D201:I201)</f>
        <v>12142516</v>
      </c>
      <c r="D201" s="298">
        <f>SUM(D202:D206)</f>
        <v>0</v>
      </c>
      <c r="E201" s="299">
        <f t="shared" ref="E201:H201" si="64">SUM(E202:E206)</f>
        <v>0</v>
      </c>
      <c r="F201" s="299">
        <f t="shared" si="64"/>
        <v>0</v>
      </c>
      <c r="G201" s="299">
        <f>SUM(G202:G206)</f>
        <v>1953222</v>
      </c>
      <c r="H201" s="299">
        <f t="shared" si="64"/>
        <v>0</v>
      </c>
      <c r="I201" s="300">
        <f>SUM(I202:I206)</f>
        <v>10189294</v>
      </c>
      <c r="J201" s="554"/>
      <c r="K201" s="458"/>
      <c r="L201" s="464"/>
      <c r="M201" s="464"/>
      <c r="N201" s="464"/>
      <c r="O201" s="464"/>
      <c r="P201" s="464"/>
      <c r="Q201" s="464"/>
      <c r="R201" s="464"/>
    </row>
    <row r="202" spans="1:18" ht="16.5" customHeight="1" x14ac:dyDescent="0.3">
      <c r="A202" s="173">
        <v>426911</v>
      </c>
      <c r="B202" s="227" t="s">
        <v>91</v>
      </c>
      <c r="C202" s="347">
        <f t="shared" si="28"/>
        <v>272610</v>
      </c>
      <c r="D202" s="251"/>
      <c r="E202" s="174"/>
      <c r="F202" s="174"/>
      <c r="G202" s="378">
        <v>72610</v>
      </c>
      <c r="H202" s="174"/>
      <c r="I202" s="339">
        <v>200000</v>
      </c>
      <c r="J202" s="555"/>
      <c r="K202" s="218"/>
      <c r="L202" s="440"/>
      <c r="M202" s="469"/>
      <c r="N202" s="469"/>
      <c r="O202" s="469"/>
      <c r="P202" s="498"/>
      <c r="Q202" s="469"/>
      <c r="R202" s="491"/>
    </row>
    <row r="203" spans="1:18" ht="16.5" customHeight="1" x14ac:dyDescent="0.3">
      <c r="A203" s="173">
        <v>42691301</v>
      </c>
      <c r="B203" s="227" t="s">
        <v>92</v>
      </c>
      <c r="C203" s="347">
        <f t="shared" si="28"/>
        <v>5902072</v>
      </c>
      <c r="D203" s="251"/>
      <c r="E203" s="174"/>
      <c r="F203" s="174"/>
      <c r="G203" s="378">
        <v>574746</v>
      </c>
      <c r="H203" s="174"/>
      <c r="I203" s="339">
        <v>5327326</v>
      </c>
      <c r="J203" s="555"/>
      <c r="K203" s="218"/>
      <c r="L203" s="440"/>
      <c r="M203" s="469"/>
      <c r="N203" s="469"/>
      <c r="O203" s="469"/>
      <c r="P203" s="498"/>
      <c r="Q203" s="469"/>
      <c r="R203" s="491"/>
    </row>
    <row r="204" spans="1:18" ht="15.75" customHeight="1" x14ac:dyDescent="0.3">
      <c r="A204" s="173">
        <v>42691302</v>
      </c>
      <c r="B204" s="227" t="s">
        <v>93</v>
      </c>
      <c r="C204" s="347">
        <f t="shared" si="28"/>
        <v>805866</v>
      </c>
      <c r="D204" s="251"/>
      <c r="E204" s="174"/>
      <c r="F204" s="174"/>
      <c r="G204" s="378">
        <v>205866</v>
      </c>
      <c r="H204" s="174"/>
      <c r="I204" s="339">
        <v>600000</v>
      </c>
      <c r="J204" s="555"/>
      <c r="K204" s="218"/>
      <c r="L204" s="440"/>
      <c r="M204" s="469"/>
      <c r="N204" s="469"/>
      <c r="O204" s="469"/>
      <c r="P204" s="498"/>
      <c r="Q204" s="469"/>
      <c r="R204" s="491"/>
    </row>
    <row r="205" spans="1:18" ht="15.75" customHeight="1" x14ac:dyDescent="0.3">
      <c r="A205" s="173">
        <v>42691303</v>
      </c>
      <c r="B205" s="227" t="s">
        <v>94</v>
      </c>
      <c r="C205" s="347">
        <f t="shared" si="28"/>
        <v>420000</v>
      </c>
      <c r="D205" s="379"/>
      <c r="E205" s="380"/>
      <c r="F205" s="380"/>
      <c r="G205" s="378">
        <v>100000</v>
      </c>
      <c r="H205" s="380"/>
      <c r="I205" s="339">
        <v>320000</v>
      </c>
      <c r="J205" s="555"/>
      <c r="K205" s="218"/>
      <c r="L205" s="440"/>
      <c r="M205" s="455"/>
      <c r="N205" s="455"/>
      <c r="O205" s="455"/>
      <c r="P205" s="498"/>
      <c r="Q205" s="455"/>
      <c r="R205" s="491"/>
    </row>
    <row r="206" spans="1:18" ht="15.75" customHeight="1" x14ac:dyDescent="0.3">
      <c r="A206" s="173">
        <v>42691904</v>
      </c>
      <c r="B206" s="227" t="s">
        <v>95</v>
      </c>
      <c r="C206" s="347">
        <f t="shared" ref="C206:C208" si="65">SUM(D206:I206)</f>
        <v>4741968</v>
      </c>
      <c r="D206" s="251"/>
      <c r="E206" s="174"/>
      <c r="F206" s="174"/>
      <c r="G206" s="378">
        <v>1000000</v>
      </c>
      <c r="H206" s="174"/>
      <c r="I206" s="339">
        <v>3741968</v>
      </c>
      <c r="J206" s="555"/>
      <c r="K206" s="218"/>
      <c r="L206" s="440"/>
      <c r="M206" s="469"/>
      <c r="N206" s="469"/>
      <c r="O206" s="469"/>
      <c r="P206" s="498"/>
      <c r="Q206" s="469"/>
      <c r="R206" s="491"/>
    </row>
    <row r="207" spans="1:18" ht="15.75" customHeight="1" x14ac:dyDescent="0.3">
      <c r="A207" s="178">
        <v>430000</v>
      </c>
      <c r="B207" s="237" t="s">
        <v>287</v>
      </c>
      <c r="C207" s="255">
        <f>SUM(D207:I207)</f>
        <v>2000000</v>
      </c>
      <c r="D207" s="250">
        <f>D208</f>
        <v>0</v>
      </c>
      <c r="E207" s="172">
        <f t="shared" ref="E207:I207" si="66">E208</f>
        <v>0</v>
      </c>
      <c r="F207" s="172">
        <f t="shared" si="66"/>
        <v>0</v>
      </c>
      <c r="G207" s="172">
        <f t="shared" si="66"/>
        <v>0</v>
      </c>
      <c r="H207" s="172">
        <f t="shared" si="66"/>
        <v>0</v>
      </c>
      <c r="I207" s="176">
        <f t="shared" si="66"/>
        <v>2000000</v>
      </c>
      <c r="J207" s="564"/>
      <c r="K207" s="473"/>
      <c r="L207" s="499"/>
      <c r="M207" s="463"/>
      <c r="N207" s="463"/>
      <c r="O207" s="463"/>
      <c r="P207" s="463"/>
      <c r="Q207" s="463"/>
      <c r="R207" s="463"/>
    </row>
    <row r="208" spans="1:18" ht="15.75" customHeight="1" x14ac:dyDescent="0.3">
      <c r="A208" s="283">
        <v>431200</v>
      </c>
      <c r="B208" s="284" t="s">
        <v>98</v>
      </c>
      <c r="C208" s="297">
        <f t="shared" si="65"/>
        <v>2000000</v>
      </c>
      <c r="D208" s="303"/>
      <c r="E208" s="304"/>
      <c r="F208" s="304"/>
      <c r="G208" s="304"/>
      <c r="H208" s="304"/>
      <c r="I208" s="305">
        <v>2000000</v>
      </c>
      <c r="J208" s="554"/>
      <c r="K208" s="458"/>
      <c r="L208" s="464"/>
      <c r="M208" s="450"/>
      <c r="N208" s="450"/>
      <c r="O208" s="450"/>
      <c r="P208" s="450"/>
      <c r="Q208" s="450"/>
      <c r="R208" s="450"/>
    </row>
    <row r="209" spans="1:18" ht="15.75" customHeight="1" x14ac:dyDescent="0.3">
      <c r="A209" s="178">
        <v>440000</v>
      </c>
      <c r="B209" s="237" t="s">
        <v>288</v>
      </c>
      <c r="C209" s="254">
        <f>SUM(D209:I209)</f>
        <v>740267</v>
      </c>
      <c r="D209" s="250">
        <f t="shared" ref="D209:I209" si="67">D210+D218</f>
        <v>0</v>
      </c>
      <c r="E209" s="172">
        <f t="shared" si="67"/>
        <v>0</v>
      </c>
      <c r="F209" s="172">
        <f t="shared" si="67"/>
        <v>0</v>
      </c>
      <c r="G209" s="172">
        <f t="shared" si="67"/>
        <v>0</v>
      </c>
      <c r="H209" s="172">
        <f t="shared" si="67"/>
        <v>0</v>
      </c>
      <c r="I209" s="176">
        <f t="shared" si="67"/>
        <v>740267</v>
      </c>
      <c r="J209" s="564"/>
      <c r="K209" s="473"/>
      <c r="L209" s="463"/>
      <c r="M209" s="463"/>
      <c r="N209" s="463"/>
      <c r="O209" s="463"/>
      <c r="P209" s="463"/>
      <c r="Q209" s="463"/>
      <c r="R209" s="463"/>
    </row>
    <row r="210" spans="1:18" ht="15.75" customHeight="1" x14ac:dyDescent="0.3">
      <c r="A210" s="171">
        <v>441000</v>
      </c>
      <c r="B210" s="238" t="s">
        <v>289</v>
      </c>
      <c r="C210" s="254">
        <f>SUM(D210:I210)</f>
        <v>740267</v>
      </c>
      <c r="D210" s="250">
        <f t="shared" ref="D210:I210" si="68">D212+D211</f>
        <v>0</v>
      </c>
      <c r="E210" s="172">
        <f t="shared" si="68"/>
        <v>0</v>
      </c>
      <c r="F210" s="172">
        <f t="shared" si="68"/>
        <v>0</v>
      </c>
      <c r="G210" s="172">
        <f t="shared" si="68"/>
        <v>0</v>
      </c>
      <c r="H210" s="172">
        <f t="shared" si="68"/>
        <v>0</v>
      </c>
      <c r="I210" s="176">
        <f t="shared" si="68"/>
        <v>740267</v>
      </c>
      <c r="J210" s="553"/>
      <c r="K210" s="273"/>
      <c r="L210" s="463"/>
      <c r="M210" s="463"/>
      <c r="N210" s="463"/>
      <c r="O210" s="463"/>
      <c r="P210" s="463"/>
      <c r="Q210" s="463"/>
      <c r="R210" s="463"/>
    </row>
    <row r="211" spans="1:18" ht="15.75" customHeight="1" x14ac:dyDescent="0.3">
      <c r="A211" s="301">
        <v>441411</v>
      </c>
      <c r="B211" s="302" t="s">
        <v>211</v>
      </c>
      <c r="C211" s="297">
        <f>SUM(D211:I211)</f>
        <v>390267</v>
      </c>
      <c r="D211" s="303"/>
      <c r="E211" s="304"/>
      <c r="F211" s="304"/>
      <c r="G211" s="304"/>
      <c r="H211" s="304"/>
      <c r="I211" s="305">
        <v>390267</v>
      </c>
      <c r="J211" s="560"/>
      <c r="K211" s="452"/>
      <c r="L211" s="464"/>
      <c r="M211" s="450"/>
      <c r="N211" s="450"/>
      <c r="O211" s="450"/>
      <c r="P211" s="450"/>
      <c r="Q211" s="450"/>
      <c r="R211" s="450"/>
    </row>
    <row r="212" spans="1:18" ht="15.75" customHeight="1" thickBot="1" x14ac:dyDescent="0.35">
      <c r="A212" s="320">
        <v>441511</v>
      </c>
      <c r="B212" s="321" t="s">
        <v>100</v>
      </c>
      <c r="C212" s="349">
        <f>SUM(D212:I212)</f>
        <v>350000</v>
      </c>
      <c r="D212" s="381"/>
      <c r="E212" s="382"/>
      <c r="F212" s="382"/>
      <c r="G212" s="382"/>
      <c r="H212" s="382"/>
      <c r="I212" s="383">
        <v>350000</v>
      </c>
      <c r="J212" s="560"/>
      <c r="K212" s="452"/>
      <c r="L212" s="464"/>
      <c r="M212" s="450"/>
      <c r="N212" s="450"/>
      <c r="O212" s="450"/>
      <c r="P212" s="450"/>
      <c r="Q212" s="450"/>
      <c r="R212" s="450"/>
    </row>
    <row r="213" spans="1:18" ht="15.75" customHeight="1" thickBot="1" x14ac:dyDescent="0.35"/>
    <row r="214" spans="1:18" ht="15.75" customHeight="1" thickBot="1" x14ac:dyDescent="0.35">
      <c r="A214" s="648" t="s">
        <v>4</v>
      </c>
      <c r="B214" s="650" t="s">
        <v>230</v>
      </c>
      <c r="C214" s="638" t="s">
        <v>264</v>
      </c>
      <c r="D214" s="639"/>
      <c r="E214" s="639"/>
      <c r="F214" s="639"/>
      <c r="G214" s="639"/>
      <c r="H214" s="639"/>
      <c r="I214" s="640"/>
      <c r="J214" s="551"/>
      <c r="K214" s="273"/>
      <c r="L214" s="273"/>
      <c r="M214" s="515"/>
      <c r="N214" s="515"/>
      <c r="O214" s="515"/>
      <c r="P214" s="515"/>
      <c r="Q214" s="515"/>
      <c r="R214" s="515"/>
    </row>
    <row r="215" spans="1:18" ht="15.75" customHeight="1" x14ac:dyDescent="0.3">
      <c r="A215" s="649"/>
      <c r="B215" s="651"/>
      <c r="C215" s="641" t="s">
        <v>309</v>
      </c>
      <c r="D215" s="643" t="s">
        <v>265</v>
      </c>
      <c r="E215" s="644"/>
      <c r="F215" s="644"/>
      <c r="G215" s="644"/>
      <c r="H215" s="645" t="s">
        <v>233</v>
      </c>
      <c r="I215" s="646" t="s">
        <v>234</v>
      </c>
      <c r="J215" s="558"/>
      <c r="K215" s="513"/>
      <c r="L215" s="514"/>
      <c r="M215" s="273"/>
      <c r="N215" s="515"/>
      <c r="O215" s="515"/>
      <c r="P215" s="515"/>
      <c r="Q215" s="273"/>
      <c r="R215" s="273"/>
    </row>
    <row r="216" spans="1:18" ht="38.25" customHeight="1" x14ac:dyDescent="0.3">
      <c r="A216" s="649"/>
      <c r="B216" s="651"/>
      <c r="C216" s="642"/>
      <c r="D216" s="601" t="s">
        <v>266</v>
      </c>
      <c r="E216" s="602" t="s">
        <v>236</v>
      </c>
      <c r="F216" s="602" t="s">
        <v>237</v>
      </c>
      <c r="G216" s="602" t="s">
        <v>238</v>
      </c>
      <c r="H216" s="644"/>
      <c r="I216" s="647"/>
      <c r="J216" s="558"/>
      <c r="K216" s="513"/>
      <c r="L216" s="514"/>
      <c r="M216" s="272"/>
      <c r="N216" s="272"/>
      <c r="O216" s="272"/>
      <c r="P216" s="272"/>
      <c r="Q216" s="515"/>
      <c r="R216" s="515"/>
    </row>
    <row r="217" spans="1:18" ht="15.75" customHeight="1" thickBot="1" x14ac:dyDescent="0.35">
      <c r="A217" s="257" t="s">
        <v>239</v>
      </c>
      <c r="B217" s="225" t="s">
        <v>240</v>
      </c>
      <c r="C217" s="235" t="s">
        <v>241</v>
      </c>
      <c r="D217" s="233" t="s">
        <v>242</v>
      </c>
      <c r="E217" s="207" t="s">
        <v>243</v>
      </c>
      <c r="F217" s="207" t="s">
        <v>244</v>
      </c>
      <c r="G217" s="207" t="s">
        <v>245</v>
      </c>
      <c r="H217" s="207" t="s">
        <v>246</v>
      </c>
      <c r="I217" s="208" t="s">
        <v>247</v>
      </c>
      <c r="J217" s="552"/>
      <c r="K217" s="461"/>
      <c r="L217" s="462"/>
      <c r="M217" s="462"/>
      <c r="N217" s="462"/>
      <c r="O217" s="462"/>
      <c r="P217" s="462"/>
      <c r="Q217" s="462"/>
      <c r="R217" s="462"/>
    </row>
    <row r="218" spans="1:18" ht="15.75" customHeight="1" x14ac:dyDescent="0.3">
      <c r="A218" s="204">
        <v>444000</v>
      </c>
      <c r="B218" s="226" t="s">
        <v>290</v>
      </c>
      <c r="C218" s="346">
        <f t="shared" ref="C218:C224" si="69">SUM(D218:I218)</f>
        <v>0</v>
      </c>
      <c r="D218" s="335">
        <f>SUM(D219:D221)</f>
        <v>0</v>
      </c>
      <c r="E218" s="384">
        <f t="shared" ref="E218:I218" si="70">SUM(E219:E221)</f>
        <v>0</v>
      </c>
      <c r="F218" s="384">
        <f t="shared" si="70"/>
        <v>0</v>
      </c>
      <c r="G218" s="384">
        <f t="shared" si="70"/>
        <v>0</v>
      </c>
      <c r="H218" s="384">
        <f t="shared" si="70"/>
        <v>0</v>
      </c>
      <c r="I218" s="385">
        <f t="shared" si="70"/>
        <v>0</v>
      </c>
      <c r="J218" s="553"/>
      <c r="K218" s="273"/>
      <c r="L218" s="463"/>
      <c r="M218" s="463"/>
      <c r="N218" s="463"/>
      <c r="O218" s="463"/>
      <c r="P218" s="463"/>
      <c r="Q218" s="463"/>
      <c r="R218" s="463"/>
    </row>
    <row r="219" spans="1:18" ht="15.75" customHeight="1" x14ac:dyDescent="0.3">
      <c r="A219" s="283">
        <v>444100</v>
      </c>
      <c r="B219" s="284" t="s">
        <v>291</v>
      </c>
      <c r="C219" s="297">
        <f t="shared" si="69"/>
        <v>0</v>
      </c>
      <c r="D219" s="303"/>
      <c r="E219" s="304"/>
      <c r="F219" s="304"/>
      <c r="G219" s="304"/>
      <c r="H219" s="304"/>
      <c r="I219" s="305"/>
      <c r="J219" s="554"/>
      <c r="K219" s="458"/>
      <c r="L219" s="464"/>
      <c r="M219" s="450"/>
      <c r="N219" s="450"/>
      <c r="O219" s="450"/>
      <c r="P219" s="450"/>
      <c r="Q219" s="450"/>
      <c r="R219" s="450"/>
    </row>
    <row r="220" spans="1:18" ht="15.75" customHeight="1" x14ac:dyDescent="0.3">
      <c r="A220" s="283">
        <v>444200</v>
      </c>
      <c r="B220" s="284" t="s">
        <v>292</v>
      </c>
      <c r="C220" s="297">
        <f t="shared" si="69"/>
        <v>0</v>
      </c>
      <c r="D220" s="303"/>
      <c r="E220" s="304"/>
      <c r="F220" s="304"/>
      <c r="G220" s="304"/>
      <c r="H220" s="304"/>
      <c r="I220" s="305"/>
      <c r="J220" s="554"/>
      <c r="K220" s="458"/>
      <c r="L220" s="464"/>
      <c r="M220" s="450"/>
      <c r="N220" s="450"/>
      <c r="O220" s="450"/>
      <c r="P220" s="450"/>
      <c r="Q220" s="450"/>
      <c r="R220" s="450"/>
    </row>
    <row r="221" spans="1:18" ht="15.75" customHeight="1" x14ac:dyDescent="0.3">
      <c r="A221" s="283">
        <v>444300</v>
      </c>
      <c r="B221" s="284" t="s">
        <v>293</v>
      </c>
      <c r="C221" s="297">
        <f t="shared" si="69"/>
        <v>0</v>
      </c>
      <c r="D221" s="303"/>
      <c r="E221" s="304"/>
      <c r="F221" s="304"/>
      <c r="G221" s="304"/>
      <c r="H221" s="304"/>
      <c r="I221" s="305"/>
      <c r="J221" s="554"/>
      <c r="K221" s="458"/>
      <c r="L221" s="464"/>
      <c r="M221" s="450"/>
      <c r="N221" s="450"/>
      <c r="O221" s="450"/>
      <c r="P221" s="450"/>
      <c r="Q221" s="450"/>
      <c r="R221" s="450"/>
    </row>
    <row r="222" spans="1:18" ht="15.75" customHeight="1" x14ac:dyDescent="0.3">
      <c r="A222" s="171">
        <v>480000</v>
      </c>
      <c r="B222" s="237" t="s">
        <v>294</v>
      </c>
      <c r="C222" s="254">
        <f t="shared" si="69"/>
        <v>7310000</v>
      </c>
      <c r="D222" s="250">
        <f t="shared" ref="D222:I222" si="71">D223+D231</f>
        <v>0</v>
      </c>
      <c r="E222" s="172">
        <f t="shared" si="71"/>
        <v>0</v>
      </c>
      <c r="F222" s="172">
        <f t="shared" si="71"/>
        <v>0</v>
      </c>
      <c r="G222" s="172">
        <f t="shared" si="71"/>
        <v>0</v>
      </c>
      <c r="H222" s="172">
        <f t="shared" si="71"/>
        <v>0</v>
      </c>
      <c r="I222" s="176">
        <f t="shared" si="71"/>
        <v>7310000</v>
      </c>
      <c r="J222" s="553"/>
      <c r="K222" s="473"/>
      <c r="L222" s="463"/>
      <c r="M222" s="463"/>
      <c r="N222" s="463"/>
      <c r="O222" s="463"/>
      <c r="P222" s="463"/>
      <c r="Q222" s="463"/>
      <c r="R222" s="463"/>
    </row>
    <row r="223" spans="1:18" ht="15.75" customHeight="1" x14ac:dyDescent="0.3">
      <c r="A223" s="171">
        <v>482000</v>
      </c>
      <c r="B223" s="238" t="s">
        <v>295</v>
      </c>
      <c r="C223" s="254">
        <f t="shared" si="69"/>
        <v>5420000</v>
      </c>
      <c r="D223" s="250">
        <f>SUM(D224)+D227</f>
        <v>0</v>
      </c>
      <c r="E223" s="250">
        <f t="shared" ref="E223:I223" si="72">SUM(E224)+E227</f>
        <v>0</v>
      </c>
      <c r="F223" s="250">
        <f t="shared" si="72"/>
        <v>0</v>
      </c>
      <c r="G223" s="250">
        <f t="shared" si="72"/>
        <v>0</v>
      </c>
      <c r="H223" s="250">
        <f t="shared" si="72"/>
        <v>0</v>
      </c>
      <c r="I223" s="280">
        <f t="shared" si="72"/>
        <v>5420000</v>
      </c>
      <c r="J223" s="553"/>
      <c r="K223" s="273"/>
      <c r="L223" s="463"/>
      <c r="M223" s="463"/>
      <c r="N223" s="463"/>
      <c r="O223" s="463"/>
      <c r="P223" s="463"/>
      <c r="Q223" s="463"/>
      <c r="R223" s="463"/>
    </row>
    <row r="224" spans="1:18" ht="15.75" customHeight="1" x14ac:dyDescent="0.3">
      <c r="A224" s="285">
        <v>482100</v>
      </c>
      <c r="B224" s="286" t="s">
        <v>341</v>
      </c>
      <c r="C224" s="297">
        <f t="shared" si="69"/>
        <v>2620000</v>
      </c>
      <c r="D224" s="298">
        <f>SUM(D225:D226)</f>
        <v>0</v>
      </c>
      <c r="E224" s="298">
        <f t="shared" ref="E224:I224" si="73">SUM(E225:E226)</f>
        <v>0</v>
      </c>
      <c r="F224" s="298">
        <f t="shared" si="73"/>
        <v>0</v>
      </c>
      <c r="G224" s="298">
        <f t="shared" si="73"/>
        <v>0</v>
      </c>
      <c r="H224" s="298">
        <f t="shared" si="73"/>
        <v>0</v>
      </c>
      <c r="I224" s="306">
        <f t="shared" si="73"/>
        <v>2620000</v>
      </c>
      <c r="J224" s="554"/>
      <c r="K224" s="458"/>
      <c r="L224" s="464"/>
      <c r="M224" s="464"/>
      <c r="N224" s="464"/>
      <c r="O224" s="464"/>
      <c r="P224" s="464"/>
      <c r="Q224" s="464"/>
      <c r="R224" s="464"/>
    </row>
    <row r="225" spans="1:59" ht="15.75" customHeight="1" x14ac:dyDescent="0.3">
      <c r="A225" s="173">
        <v>482131</v>
      </c>
      <c r="B225" s="227" t="s">
        <v>102</v>
      </c>
      <c r="C225" s="347">
        <f t="shared" ref="C225:C278" si="74">SUM(D225:I225)</f>
        <v>120000</v>
      </c>
      <c r="D225" s="251"/>
      <c r="E225" s="174"/>
      <c r="F225" s="174"/>
      <c r="G225" s="174"/>
      <c r="H225" s="174"/>
      <c r="I225" s="334">
        <v>120000</v>
      </c>
      <c r="J225" s="555"/>
      <c r="K225" s="218"/>
      <c r="L225" s="440"/>
      <c r="M225" s="469"/>
      <c r="N225" s="469"/>
      <c r="O225" s="469"/>
      <c r="P225" s="469"/>
      <c r="Q225" s="469"/>
      <c r="R225" s="442"/>
    </row>
    <row r="226" spans="1:59" ht="15.75" customHeight="1" x14ac:dyDescent="0.3">
      <c r="A226" s="173">
        <v>482191</v>
      </c>
      <c r="B226" s="227" t="s">
        <v>103</v>
      </c>
      <c r="C226" s="347">
        <f t="shared" si="74"/>
        <v>2500000</v>
      </c>
      <c r="D226" s="251"/>
      <c r="E226" s="174"/>
      <c r="F226" s="174"/>
      <c r="G226" s="174"/>
      <c r="H226" s="174"/>
      <c r="I226" s="334">
        <v>2500000</v>
      </c>
      <c r="J226" s="555"/>
      <c r="K226" s="218"/>
      <c r="L226" s="440"/>
      <c r="M226" s="469"/>
      <c r="N226" s="469"/>
      <c r="O226" s="469"/>
      <c r="P226" s="469"/>
      <c r="Q226" s="469"/>
      <c r="R226" s="442"/>
    </row>
    <row r="227" spans="1:59" ht="15.75" customHeight="1" x14ac:dyDescent="0.3">
      <c r="A227" s="318">
        <v>482200</v>
      </c>
      <c r="B227" s="319" t="s">
        <v>104</v>
      </c>
      <c r="C227" s="436">
        <f t="shared" si="74"/>
        <v>2800000</v>
      </c>
      <c r="D227" s="437">
        <f>SUM(D228:D230)</f>
        <v>0</v>
      </c>
      <c r="E227" s="437">
        <f t="shared" ref="E227:I227" si="75">SUM(E228:E230)</f>
        <v>0</v>
      </c>
      <c r="F227" s="437">
        <f t="shared" si="75"/>
        <v>0</v>
      </c>
      <c r="G227" s="437">
        <f t="shared" si="75"/>
        <v>0</v>
      </c>
      <c r="H227" s="437">
        <f t="shared" si="75"/>
        <v>0</v>
      </c>
      <c r="I227" s="521">
        <f t="shared" si="75"/>
        <v>2800000</v>
      </c>
      <c r="J227" s="560"/>
      <c r="K227" s="452"/>
      <c r="L227" s="464"/>
      <c r="M227" s="450"/>
      <c r="N227" s="450"/>
      <c r="O227" s="450"/>
      <c r="P227" s="450"/>
      <c r="Q227" s="450"/>
      <c r="R227" s="450"/>
    </row>
    <row r="228" spans="1:59" ht="15.75" customHeight="1" x14ac:dyDescent="0.3">
      <c r="A228" s="278">
        <v>482200</v>
      </c>
      <c r="B228" s="279" t="s">
        <v>104</v>
      </c>
      <c r="C228" s="390">
        <f t="shared" ref="C228:C250" si="76">SUM(D228:I228)</f>
        <v>2800000</v>
      </c>
      <c r="D228" s="379"/>
      <c r="E228" s="380"/>
      <c r="F228" s="380"/>
      <c r="G228" s="380"/>
      <c r="H228" s="380"/>
      <c r="I228" s="433">
        <v>2800000</v>
      </c>
      <c r="J228" s="568"/>
      <c r="K228" s="501"/>
      <c r="L228" s="502"/>
      <c r="M228" s="503"/>
      <c r="N228" s="503"/>
      <c r="O228" s="503"/>
      <c r="P228" s="503"/>
      <c r="Q228" s="503"/>
      <c r="R228" s="503"/>
    </row>
    <row r="229" spans="1:59" ht="15.75" customHeight="1" x14ac:dyDescent="0.3">
      <c r="A229" s="435">
        <v>482231</v>
      </c>
      <c r="B229" s="520" t="s">
        <v>357</v>
      </c>
      <c r="C229" s="390">
        <f t="shared" si="76"/>
        <v>0</v>
      </c>
      <c r="D229" s="434"/>
      <c r="E229" s="434"/>
      <c r="F229" s="434"/>
      <c r="G229" s="434"/>
      <c r="H229" s="434"/>
      <c r="I229" s="522"/>
      <c r="J229" s="569"/>
      <c r="K229" s="505"/>
      <c r="L229" s="502"/>
      <c r="M229" s="506"/>
      <c r="N229" s="506"/>
      <c r="O229" s="506"/>
      <c r="P229" s="506"/>
      <c r="Q229" s="506"/>
      <c r="R229" s="506"/>
    </row>
    <row r="230" spans="1:59" s="195" customFormat="1" ht="19.5" customHeight="1" x14ac:dyDescent="0.3">
      <c r="A230" s="435">
        <v>482251</v>
      </c>
      <c r="B230" s="520" t="s">
        <v>358</v>
      </c>
      <c r="C230" s="390">
        <f t="shared" si="76"/>
        <v>0</v>
      </c>
      <c r="D230" s="434"/>
      <c r="E230" s="434"/>
      <c r="F230" s="434"/>
      <c r="G230" s="434"/>
      <c r="H230" s="434"/>
      <c r="I230" s="522"/>
      <c r="J230" s="593"/>
      <c r="K230" s="505"/>
      <c r="L230" s="502"/>
      <c r="M230" s="506"/>
      <c r="N230" s="506"/>
      <c r="O230" s="506"/>
      <c r="P230" s="506"/>
      <c r="Q230" s="506"/>
      <c r="R230" s="506"/>
      <c r="S230" s="276"/>
      <c r="T230" s="276"/>
      <c r="U230" s="276"/>
      <c r="V230" s="276"/>
      <c r="W230" s="276"/>
      <c r="X230" s="276"/>
      <c r="Y230" s="276"/>
      <c r="Z230" s="276"/>
      <c r="AA230" s="276"/>
      <c r="AB230" s="276"/>
      <c r="AC230" s="276"/>
      <c r="AD230" s="276"/>
      <c r="AE230" s="276"/>
      <c r="AF230" s="276"/>
      <c r="AG230" s="276"/>
      <c r="AH230" s="276"/>
      <c r="AI230" s="276"/>
      <c r="AJ230" s="276"/>
      <c r="AK230" s="276"/>
      <c r="AL230" s="276"/>
      <c r="AM230" s="276"/>
      <c r="AN230" s="276"/>
      <c r="AO230" s="276"/>
      <c r="AP230" s="276"/>
      <c r="AQ230" s="276"/>
      <c r="AR230" s="276"/>
      <c r="AS230" s="276"/>
      <c r="AT230" s="276"/>
      <c r="AU230" s="276"/>
      <c r="AV230" s="276"/>
      <c r="AW230" s="276"/>
      <c r="AX230" s="276"/>
      <c r="AY230" s="276"/>
      <c r="AZ230" s="276"/>
      <c r="BA230" s="276"/>
      <c r="BB230" s="276"/>
      <c r="BC230" s="276"/>
      <c r="BD230" s="276"/>
      <c r="BE230" s="276"/>
      <c r="BF230" s="276"/>
      <c r="BG230" s="205"/>
    </row>
    <row r="231" spans="1:59" ht="17.25" customHeight="1" x14ac:dyDescent="0.3">
      <c r="A231" s="171">
        <v>483000</v>
      </c>
      <c r="B231" s="238" t="s">
        <v>296</v>
      </c>
      <c r="C231" s="254">
        <f t="shared" si="76"/>
        <v>1890000</v>
      </c>
      <c r="D231" s="250">
        <f t="shared" ref="D231:I231" si="77">D232</f>
        <v>0</v>
      </c>
      <c r="E231" s="172">
        <f t="shared" si="77"/>
        <v>0</v>
      </c>
      <c r="F231" s="172">
        <f t="shared" si="77"/>
        <v>0</v>
      </c>
      <c r="G231" s="172">
        <f t="shared" si="77"/>
        <v>0</v>
      </c>
      <c r="H231" s="172">
        <f t="shared" si="77"/>
        <v>0</v>
      </c>
      <c r="I231" s="176">
        <f t="shared" si="77"/>
        <v>1890000</v>
      </c>
      <c r="J231" s="553"/>
      <c r="K231" s="273"/>
      <c r="L231" s="463"/>
      <c r="M231" s="463"/>
      <c r="N231" s="463"/>
      <c r="O231" s="463"/>
      <c r="P231" s="463"/>
      <c r="Q231" s="463"/>
      <c r="R231" s="463"/>
    </row>
    <row r="232" spans="1:59" ht="17.25" customHeight="1" thickBot="1" x14ac:dyDescent="0.35">
      <c r="A232" s="295">
        <v>483100</v>
      </c>
      <c r="B232" s="296" t="s">
        <v>297</v>
      </c>
      <c r="C232" s="349">
        <f t="shared" si="76"/>
        <v>1890000</v>
      </c>
      <c r="D232" s="342"/>
      <c r="E232" s="343"/>
      <c r="F232" s="343"/>
      <c r="G232" s="343"/>
      <c r="H232" s="343"/>
      <c r="I232" s="344">
        <v>1890000</v>
      </c>
      <c r="J232" s="554"/>
      <c r="K232" s="458"/>
      <c r="L232" s="464"/>
      <c r="M232" s="450"/>
      <c r="N232" s="450"/>
      <c r="O232" s="450"/>
      <c r="P232" s="450"/>
      <c r="Q232" s="450"/>
      <c r="R232" s="450"/>
    </row>
    <row r="233" spans="1:59" ht="17.25" customHeight="1" thickBot="1" x14ac:dyDescent="0.35">
      <c r="A233" s="202">
        <v>500000</v>
      </c>
      <c r="B233" s="239" t="s">
        <v>298</v>
      </c>
      <c r="C233" s="386">
        <f t="shared" si="76"/>
        <v>69751728</v>
      </c>
      <c r="D233" s="387">
        <f t="shared" ref="D233:I233" si="78">D234+D275</f>
        <v>0</v>
      </c>
      <c r="E233" s="388">
        <f t="shared" si="78"/>
        <v>7096980</v>
      </c>
      <c r="F233" s="388">
        <f t="shared" si="78"/>
        <v>0</v>
      </c>
      <c r="G233" s="388">
        <f t="shared" si="78"/>
        <v>0</v>
      </c>
      <c r="H233" s="388">
        <f t="shared" si="78"/>
        <v>0</v>
      </c>
      <c r="I233" s="389">
        <f t="shared" si="78"/>
        <v>62654748</v>
      </c>
      <c r="J233" s="559"/>
      <c r="K233" s="210"/>
      <c r="L233" s="507"/>
      <c r="M233" s="507"/>
      <c r="N233" s="507"/>
      <c r="O233" s="507"/>
      <c r="P233" s="507"/>
      <c r="Q233" s="507"/>
      <c r="R233" s="507"/>
    </row>
    <row r="234" spans="1:59" ht="26.25" customHeight="1" x14ac:dyDescent="0.3">
      <c r="A234" s="203">
        <v>510000</v>
      </c>
      <c r="B234" s="240" t="s">
        <v>299</v>
      </c>
      <c r="C234" s="346">
        <f t="shared" si="76"/>
        <v>68136417</v>
      </c>
      <c r="D234" s="335">
        <f t="shared" ref="D234:I234" si="79">D235+D263</f>
        <v>0</v>
      </c>
      <c r="E234" s="384">
        <f t="shared" si="79"/>
        <v>7096980</v>
      </c>
      <c r="F234" s="384">
        <f t="shared" si="79"/>
        <v>0</v>
      </c>
      <c r="G234" s="384">
        <f t="shared" si="79"/>
        <v>0</v>
      </c>
      <c r="H234" s="384">
        <f t="shared" si="79"/>
        <v>0</v>
      </c>
      <c r="I234" s="385">
        <f t="shared" si="79"/>
        <v>61039437</v>
      </c>
      <c r="J234" s="564"/>
      <c r="K234" s="473"/>
      <c r="L234" s="463"/>
      <c r="M234" s="463"/>
      <c r="N234" s="463"/>
      <c r="O234" s="463"/>
      <c r="P234" s="463"/>
      <c r="Q234" s="463"/>
      <c r="R234" s="463"/>
    </row>
    <row r="235" spans="1:59" ht="18.75" customHeight="1" x14ac:dyDescent="0.3">
      <c r="A235" s="171">
        <v>511000</v>
      </c>
      <c r="B235" s="238" t="s">
        <v>313</v>
      </c>
      <c r="C235" s="254">
        <f t="shared" si="76"/>
        <v>39498000</v>
      </c>
      <c r="D235" s="250">
        <f t="shared" ref="D235:I235" si="80">D236+D249</f>
        <v>0</v>
      </c>
      <c r="E235" s="250">
        <f t="shared" si="80"/>
        <v>0</v>
      </c>
      <c r="F235" s="250">
        <f t="shared" si="80"/>
        <v>0</v>
      </c>
      <c r="G235" s="250">
        <f t="shared" si="80"/>
        <v>0</v>
      </c>
      <c r="H235" s="250">
        <f t="shared" si="80"/>
        <v>0</v>
      </c>
      <c r="I235" s="280">
        <f t="shared" si="80"/>
        <v>39498000</v>
      </c>
      <c r="J235" s="553"/>
      <c r="K235" s="273"/>
      <c r="L235" s="463"/>
      <c r="M235" s="463"/>
      <c r="N235" s="463"/>
      <c r="O235" s="463"/>
      <c r="P235" s="463"/>
      <c r="Q235" s="463"/>
      <c r="R235" s="463"/>
    </row>
    <row r="236" spans="1:59" ht="29.25" customHeight="1" x14ac:dyDescent="0.3">
      <c r="A236" s="285">
        <v>511300</v>
      </c>
      <c r="B236" s="286" t="s">
        <v>339</v>
      </c>
      <c r="C236" s="297">
        <f>SUM(D236:I236)</f>
        <v>35900000</v>
      </c>
      <c r="D236" s="298">
        <f t="shared" ref="D236:H236" si="81">SUM(D237:D247)</f>
        <v>0</v>
      </c>
      <c r="E236" s="299">
        <f t="shared" si="81"/>
        <v>0</v>
      </c>
      <c r="F236" s="299">
        <f t="shared" si="81"/>
        <v>0</v>
      </c>
      <c r="G236" s="299">
        <f t="shared" si="81"/>
        <v>0</v>
      </c>
      <c r="H236" s="299">
        <f t="shared" si="81"/>
        <v>0</v>
      </c>
      <c r="I236" s="300">
        <f>SUM(I237:I247)</f>
        <v>35900000</v>
      </c>
      <c r="J236" s="554"/>
      <c r="K236" s="458"/>
      <c r="L236" s="464"/>
      <c r="M236" s="464"/>
      <c r="N236" s="464"/>
      <c r="O236" s="464"/>
      <c r="P236" s="464"/>
      <c r="Q236" s="464"/>
      <c r="R236" s="464"/>
    </row>
    <row r="237" spans="1:59" ht="29.25" customHeight="1" x14ac:dyDescent="0.3">
      <c r="A237" s="173" t="s">
        <v>144</v>
      </c>
      <c r="B237" s="227" t="s">
        <v>300</v>
      </c>
      <c r="C237" s="390">
        <f>SUM(D237:I237)</f>
        <v>6000000</v>
      </c>
      <c r="D237" s="251"/>
      <c r="E237" s="174"/>
      <c r="F237" s="174"/>
      <c r="G237" s="378"/>
      <c r="H237" s="174"/>
      <c r="I237" s="339">
        <v>6000000</v>
      </c>
      <c r="J237" s="555"/>
      <c r="K237" s="218"/>
      <c r="L237" s="508"/>
      <c r="M237" s="469"/>
      <c r="N237" s="469"/>
      <c r="O237" s="469"/>
      <c r="P237" s="498"/>
      <c r="Q237" s="469"/>
      <c r="R237" s="491"/>
    </row>
    <row r="238" spans="1:59" ht="18.75" customHeight="1" x14ac:dyDescent="0.3">
      <c r="A238" s="173" t="s">
        <v>187</v>
      </c>
      <c r="B238" s="227" t="s">
        <v>301</v>
      </c>
      <c r="C238" s="390"/>
      <c r="D238" s="251"/>
      <c r="E238" s="174"/>
      <c r="F238" s="174"/>
      <c r="G238" s="378"/>
      <c r="H238" s="174"/>
      <c r="I238" s="339">
        <v>2400000</v>
      </c>
      <c r="J238" s="594" t="s">
        <v>392</v>
      </c>
      <c r="K238" s="218"/>
      <c r="L238" s="508"/>
      <c r="M238" s="469"/>
      <c r="N238" s="469"/>
      <c r="O238" s="469"/>
      <c r="P238" s="498"/>
      <c r="Q238" s="469"/>
      <c r="R238" s="491"/>
    </row>
    <row r="239" spans="1:59" ht="24.75" customHeight="1" x14ac:dyDescent="0.3">
      <c r="A239" s="173" t="s">
        <v>146</v>
      </c>
      <c r="B239" s="227" t="s">
        <v>302</v>
      </c>
      <c r="C239" s="390">
        <f t="shared" si="76"/>
        <v>7200000</v>
      </c>
      <c r="D239" s="251"/>
      <c r="E239" s="174"/>
      <c r="F239" s="174"/>
      <c r="G239" s="378"/>
      <c r="H239" s="174"/>
      <c r="I239" s="339">
        <v>7200000</v>
      </c>
      <c r="J239" s="555"/>
      <c r="K239" s="218"/>
      <c r="L239" s="508"/>
      <c r="M239" s="469"/>
      <c r="N239" s="469"/>
      <c r="O239" s="469"/>
      <c r="P239" s="498"/>
      <c r="Q239" s="469"/>
      <c r="R239" s="491"/>
    </row>
    <row r="240" spans="1:59" ht="29.25" customHeight="1" x14ac:dyDescent="0.3">
      <c r="A240" s="173" t="s">
        <v>145</v>
      </c>
      <c r="B240" s="227" t="s">
        <v>303</v>
      </c>
      <c r="C240" s="390">
        <f t="shared" si="76"/>
        <v>1700000</v>
      </c>
      <c r="D240" s="251"/>
      <c r="E240" s="174"/>
      <c r="F240" s="174"/>
      <c r="G240" s="378"/>
      <c r="H240" s="174"/>
      <c r="I240" s="339">
        <v>1700000</v>
      </c>
      <c r="J240" s="555" t="s">
        <v>393</v>
      </c>
      <c r="K240" s="218"/>
      <c r="L240" s="508"/>
      <c r="M240" s="469"/>
      <c r="N240" s="469"/>
      <c r="O240" s="469"/>
      <c r="P240" s="498"/>
      <c r="Q240" s="469"/>
      <c r="R240" s="491"/>
    </row>
    <row r="241" spans="1:18" ht="18.75" customHeight="1" x14ac:dyDescent="0.3">
      <c r="A241" s="173" t="s">
        <v>147</v>
      </c>
      <c r="B241" s="227" t="s">
        <v>304</v>
      </c>
      <c r="C241" s="390">
        <f t="shared" si="76"/>
        <v>1200000</v>
      </c>
      <c r="D241" s="251"/>
      <c r="E241" s="174"/>
      <c r="F241" s="174"/>
      <c r="G241" s="378"/>
      <c r="H241" s="174"/>
      <c r="I241" s="339">
        <v>1200000</v>
      </c>
      <c r="J241" s="555"/>
      <c r="K241" s="218"/>
      <c r="L241" s="508"/>
      <c r="M241" s="469"/>
      <c r="N241" s="469"/>
      <c r="O241" s="469"/>
      <c r="P241" s="498"/>
      <c r="Q241" s="469"/>
      <c r="R241" s="491"/>
    </row>
    <row r="242" spans="1:18" ht="18.75" customHeight="1" x14ac:dyDescent="0.3">
      <c r="A242" s="173" t="s">
        <v>184</v>
      </c>
      <c r="B242" s="227" t="s">
        <v>185</v>
      </c>
      <c r="C242" s="390">
        <f t="shared" si="76"/>
        <v>3600000</v>
      </c>
      <c r="D242" s="251"/>
      <c r="E242" s="174"/>
      <c r="F242" s="174"/>
      <c r="G242" s="378"/>
      <c r="H242" s="174"/>
      <c r="I242" s="339">
        <v>3600000</v>
      </c>
      <c r="J242" s="555"/>
      <c r="K242" s="218"/>
      <c r="L242" s="508"/>
      <c r="M242" s="469"/>
      <c r="N242" s="469"/>
      <c r="O242" s="469"/>
      <c r="P242" s="498"/>
      <c r="Q242" s="469"/>
      <c r="R242" s="491"/>
    </row>
    <row r="243" spans="1:18" ht="27" customHeight="1" x14ac:dyDescent="0.3">
      <c r="A243" s="173" t="s">
        <v>148</v>
      </c>
      <c r="B243" s="227" t="s">
        <v>159</v>
      </c>
      <c r="C243" s="390">
        <f t="shared" si="76"/>
        <v>0</v>
      </c>
      <c r="D243" s="251"/>
      <c r="E243" s="174"/>
      <c r="F243" s="174"/>
      <c r="G243" s="378"/>
      <c r="H243" s="174"/>
      <c r="I243" s="339">
        <v>0</v>
      </c>
      <c r="J243" s="594"/>
      <c r="K243" s="218"/>
      <c r="L243" s="508"/>
      <c r="M243" s="469"/>
      <c r="N243" s="469"/>
      <c r="O243" s="469"/>
      <c r="P243" s="498"/>
      <c r="Q243" s="469"/>
      <c r="R243" s="491"/>
    </row>
    <row r="244" spans="1:18" ht="18.75" customHeight="1" x14ac:dyDescent="0.3">
      <c r="A244" s="173" t="s">
        <v>148</v>
      </c>
      <c r="B244" s="227" t="s">
        <v>199</v>
      </c>
      <c r="C244" s="390">
        <f t="shared" si="76"/>
        <v>1800000</v>
      </c>
      <c r="D244" s="251"/>
      <c r="E244" s="174"/>
      <c r="F244" s="174"/>
      <c r="G244" s="378"/>
      <c r="H244" s="174"/>
      <c r="I244" s="339">
        <v>1800000</v>
      </c>
      <c r="J244" s="555"/>
      <c r="K244" s="218"/>
      <c r="L244" s="508"/>
      <c r="M244" s="469"/>
      <c r="N244" s="469"/>
      <c r="O244" s="469"/>
      <c r="P244" s="498"/>
      <c r="Q244" s="469"/>
      <c r="R244" s="491"/>
    </row>
    <row r="245" spans="1:18" ht="18.75" customHeight="1" x14ac:dyDescent="0.3">
      <c r="A245" s="173" t="s">
        <v>191</v>
      </c>
      <c r="B245" s="227" t="s">
        <v>192</v>
      </c>
      <c r="C245" s="390">
        <f t="shared" si="76"/>
        <v>3600000</v>
      </c>
      <c r="D245" s="251"/>
      <c r="E245" s="174"/>
      <c r="F245" s="174"/>
      <c r="G245" s="378"/>
      <c r="H245" s="174"/>
      <c r="I245" s="339">
        <v>3600000</v>
      </c>
      <c r="J245" s="555"/>
      <c r="K245" s="218"/>
      <c r="L245" s="508"/>
      <c r="M245" s="469"/>
      <c r="N245" s="469"/>
      <c r="O245" s="469"/>
      <c r="P245" s="498"/>
      <c r="Q245" s="469"/>
      <c r="R245" s="491"/>
    </row>
    <row r="246" spans="1:18" ht="18.75" customHeight="1" x14ac:dyDescent="0.3">
      <c r="A246" s="173" t="s">
        <v>193</v>
      </c>
      <c r="B246" s="227" t="s">
        <v>194</v>
      </c>
      <c r="C246" s="390">
        <f t="shared" si="76"/>
        <v>3600000</v>
      </c>
      <c r="D246" s="251"/>
      <c r="E246" s="174"/>
      <c r="F246" s="174"/>
      <c r="G246" s="378"/>
      <c r="H246" s="174"/>
      <c r="I246" s="339">
        <v>3600000</v>
      </c>
      <c r="J246" s="555"/>
      <c r="K246" s="218"/>
      <c r="L246" s="508"/>
      <c r="M246" s="469"/>
      <c r="N246" s="469"/>
      <c r="O246" s="469"/>
      <c r="P246" s="498"/>
      <c r="Q246" s="469"/>
      <c r="R246" s="491"/>
    </row>
    <row r="247" spans="1:18" ht="18.75" customHeight="1" x14ac:dyDescent="0.3">
      <c r="A247" s="173" t="s">
        <v>189</v>
      </c>
      <c r="B247" s="227" t="s">
        <v>190</v>
      </c>
      <c r="C247" s="390">
        <f t="shared" si="76"/>
        <v>4800000</v>
      </c>
      <c r="D247" s="251"/>
      <c r="E247" s="174"/>
      <c r="F247" s="174"/>
      <c r="G247" s="378"/>
      <c r="H247" s="174"/>
      <c r="I247" s="339">
        <v>4800000</v>
      </c>
      <c r="J247" s="555"/>
      <c r="K247" s="218"/>
      <c r="L247" s="508"/>
      <c r="M247" s="469"/>
      <c r="N247" s="469"/>
      <c r="O247" s="469"/>
      <c r="P247" s="498"/>
      <c r="Q247" s="469"/>
      <c r="R247" s="491"/>
    </row>
    <row r="248" spans="1:18" ht="18.75" customHeight="1" x14ac:dyDescent="0.3">
      <c r="A248" s="173" t="s">
        <v>387</v>
      </c>
      <c r="B248" s="227" t="s">
        <v>394</v>
      </c>
      <c r="C248" s="605"/>
      <c r="D248" s="606"/>
      <c r="E248" s="606"/>
      <c r="F248" s="606"/>
      <c r="G248" s="607"/>
      <c r="H248" s="606"/>
      <c r="I248" s="608"/>
      <c r="J248" s="555" t="s">
        <v>391</v>
      </c>
      <c r="K248" s="218"/>
      <c r="L248" s="508"/>
      <c r="M248" s="469"/>
      <c r="N248" s="469"/>
      <c r="O248" s="469"/>
      <c r="P248" s="498"/>
      <c r="Q248" s="469"/>
      <c r="R248" s="491"/>
    </row>
    <row r="249" spans="1:18" ht="18.75" customHeight="1" x14ac:dyDescent="0.3">
      <c r="A249" s="285">
        <v>511400</v>
      </c>
      <c r="B249" s="286" t="s">
        <v>345</v>
      </c>
      <c r="C249" s="391">
        <f t="shared" si="76"/>
        <v>3598000</v>
      </c>
      <c r="D249" s="523">
        <f t="shared" ref="D249:I249" si="82">SUM(D250)</f>
        <v>0</v>
      </c>
      <c r="E249" s="523">
        <f t="shared" si="82"/>
        <v>0</v>
      </c>
      <c r="F249" s="523">
        <f t="shared" si="82"/>
        <v>0</v>
      </c>
      <c r="G249" s="523">
        <f t="shared" si="82"/>
        <v>0</v>
      </c>
      <c r="H249" s="523">
        <f t="shared" si="82"/>
        <v>0</v>
      </c>
      <c r="I249" s="524">
        <f t="shared" si="82"/>
        <v>3598000</v>
      </c>
      <c r="J249" s="554"/>
      <c r="K249" s="458"/>
      <c r="L249" s="464"/>
      <c r="M249" s="450"/>
      <c r="N249" s="450"/>
      <c r="O249" s="450"/>
      <c r="P249" s="450"/>
      <c r="Q249" s="450"/>
      <c r="R249" s="450"/>
    </row>
    <row r="250" spans="1:18" ht="18.75" customHeight="1" thickBot="1" x14ac:dyDescent="0.35">
      <c r="A250" s="261">
        <v>511431</v>
      </c>
      <c r="B250" s="262" t="s">
        <v>181</v>
      </c>
      <c r="C250" s="392">
        <f t="shared" si="76"/>
        <v>3598000</v>
      </c>
      <c r="D250" s="393"/>
      <c r="E250" s="394"/>
      <c r="F250" s="394"/>
      <c r="G250" s="395"/>
      <c r="H250" s="394"/>
      <c r="I250" s="396">
        <v>3598000</v>
      </c>
      <c r="J250" s="562"/>
      <c r="K250" s="454"/>
      <c r="L250" s="508"/>
      <c r="M250" s="455"/>
      <c r="N250" s="455"/>
      <c r="O250" s="455"/>
      <c r="P250" s="456"/>
      <c r="Q250" s="455"/>
      <c r="R250" s="456"/>
    </row>
    <row r="251" spans="1:18" ht="18.75" customHeight="1" x14ac:dyDescent="0.3">
      <c r="A251" s="217"/>
      <c r="B251" s="218"/>
      <c r="C251" s="219"/>
      <c r="D251" s="220"/>
      <c r="E251" s="220"/>
      <c r="F251" s="220"/>
      <c r="G251" s="221"/>
      <c r="H251" s="220"/>
      <c r="I251" s="221"/>
      <c r="L251" s="274"/>
      <c r="M251" s="275"/>
    </row>
    <row r="252" spans="1:18" ht="18.75" customHeight="1" x14ac:dyDescent="0.3">
      <c r="A252" s="217"/>
      <c r="B252" s="218"/>
      <c r="C252" s="219"/>
      <c r="D252" s="220"/>
      <c r="E252" s="220"/>
      <c r="F252" s="220"/>
      <c r="G252" s="221"/>
      <c r="H252" s="220"/>
      <c r="I252" s="221"/>
      <c r="L252" s="274"/>
      <c r="M252" s="275"/>
    </row>
    <row r="253" spans="1:18" ht="18.75" customHeight="1" x14ac:dyDescent="0.3">
      <c r="A253" s="217"/>
      <c r="B253" s="218"/>
      <c r="C253" s="219"/>
      <c r="D253" s="220"/>
      <c r="E253" s="220"/>
      <c r="F253" s="220"/>
      <c r="G253" s="221"/>
      <c r="H253" s="220"/>
      <c r="I253" s="221"/>
      <c r="L253" s="274"/>
      <c r="M253" s="275"/>
    </row>
    <row r="254" spans="1:18" ht="18.75" customHeight="1" x14ac:dyDescent="0.3">
      <c r="A254" s="217"/>
      <c r="B254" s="218"/>
      <c r="C254" s="219"/>
      <c r="D254" s="220"/>
      <c r="E254" s="220"/>
      <c r="F254" s="220"/>
      <c r="G254" s="221"/>
      <c r="H254" s="220"/>
      <c r="I254" s="221"/>
      <c r="L254" s="274"/>
      <c r="M254" s="275"/>
    </row>
    <row r="255" spans="1:18" ht="18.75" customHeight="1" x14ac:dyDescent="0.3">
      <c r="A255" s="217"/>
      <c r="B255" s="218"/>
      <c r="C255" s="219"/>
      <c r="D255" s="220"/>
      <c r="E255" s="220"/>
      <c r="F255" s="220"/>
      <c r="G255" s="221"/>
      <c r="H255" s="220"/>
      <c r="I255" s="221"/>
      <c r="L255" s="274"/>
      <c r="M255" s="275"/>
    </row>
    <row r="256" spans="1:18" ht="18.75" customHeight="1" x14ac:dyDescent="0.3">
      <c r="A256" s="217"/>
      <c r="B256" s="218"/>
      <c r="C256" s="219"/>
      <c r="D256" s="220"/>
      <c r="E256" s="220"/>
      <c r="F256" s="220"/>
      <c r="G256" s="221"/>
      <c r="H256" s="220"/>
      <c r="I256" s="221"/>
      <c r="L256" s="274"/>
      <c r="M256" s="275"/>
    </row>
    <row r="257" spans="1:18" ht="18.75" customHeight="1" x14ac:dyDescent="0.3">
      <c r="A257" s="217"/>
      <c r="B257" s="218"/>
      <c r="C257" s="219"/>
      <c r="D257" s="220"/>
      <c r="E257" s="220"/>
      <c r="F257" s="220"/>
      <c r="G257" s="221"/>
      <c r="H257" s="220"/>
      <c r="I257" s="221"/>
      <c r="L257" s="274"/>
      <c r="M257" s="275"/>
    </row>
    <row r="258" spans="1:18" ht="18.75" customHeight="1" thickBot="1" x14ac:dyDescent="0.35">
      <c r="A258" s="217"/>
      <c r="B258" s="218"/>
      <c r="C258" s="219"/>
      <c r="D258" s="220"/>
      <c r="E258" s="220"/>
      <c r="F258" s="220"/>
      <c r="G258" s="221"/>
      <c r="H258" s="220"/>
      <c r="I258" s="221"/>
      <c r="L258" s="274"/>
      <c r="M258" s="275"/>
    </row>
    <row r="259" spans="1:18" ht="15" thickBot="1" x14ac:dyDescent="0.35">
      <c r="A259" s="634" t="s">
        <v>4</v>
      </c>
      <c r="B259" s="636" t="s">
        <v>230</v>
      </c>
      <c r="C259" s="638" t="s">
        <v>264</v>
      </c>
      <c r="D259" s="639"/>
      <c r="E259" s="639"/>
      <c r="F259" s="639"/>
      <c r="G259" s="639"/>
      <c r="H259" s="639"/>
      <c r="I259" s="640"/>
      <c r="J259" s="570"/>
      <c r="K259" s="517"/>
      <c r="L259" s="273"/>
      <c r="M259" s="515"/>
      <c r="N259" s="515"/>
      <c r="O259" s="515"/>
      <c r="P259" s="515"/>
      <c r="Q259" s="515"/>
      <c r="R259" s="515"/>
    </row>
    <row r="260" spans="1:18" ht="15" customHeight="1" x14ac:dyDescent="0.3">
      <c r="A260" s="635"/>
      <c r="B260" s="637"/>
      <c r="C260" s="641" t="s">
        <v>309</v>
      </c>
      <c r="D260" s="643" t="s">
        <v>265</v>
      </c>
      <c r="E260" s="644"/>
      <c r="F260" s="644"/>
      <c r="G260" s="644"/>
      <c r="H260" s="645" t="s">
        <v>233</v>
      </c>
      <c r="I260" s="646" t="s">
        <v>234</v>
      </c>
      <c r="J260" s="570"/>
      <c r="K260" s="517"/>
      <c r="L260" s="514"/>
      <c r="M260" s="273"/>
      <c r="N260" s="515"/>
      <c r="O260" s="515"/>
      <c r="P260" s="515"/>
      <c r="Q260" s="273"/>
      <c r="R260" s="273"/>
    </row>
    <row r="261" spans="1:18" ht="26.4" x14ac:dyDescent="0.3">
      <c r="A261" s="635"/>
      <c r="B261" s="637"/>
      <c r="C261" s="642"/>
      <c r="D261" s="601" t="s">
        <v>266</v>
      </c>
      <c r="E261" s="602" t="s">
        <v>236</v>
      </c>
      <c r="F261" s="602" t="s">
        <v>237</v>
      </c>
      <c r="G261" s="602" t="s">
        <v>238</v>
      </c>
      <c r="H261" s="644"/>
      <c r="I261" s="647"/>
      <c r="J261" s="570"/>
      <c r="K261" s="517"/>
      <c r="L261" s="514"/>
      <c r="M261" s="272"/>
      <c r="N261" s="272"/>
      <c r="O261" s="272"/>
      <c r="P261" s="272"/>
      <c r="Q261" s="515"/>
      <c r="R261" s="515"/>
    </row>
    <row r="262" spans="1:18" ht="15" thickBot="1" x14ac:dyDescent="0.35">
      <c r="A262" s="200" t="s">
        <v>239</v>
      </c>
      <c r="B262" s="244" t="s">
        <v>240</v>
      </c>
      <c r="C262" s="247" t="s">
        <v>241</v>
      </c>
      <c r="D262" s="246" t="s">
        <v>242</v>
      </c>
      <c r="E262" s="167" t="s">
        <v>243</v>
      </c>
      <c r="F262" s="167" t="s">
        <v>244</v>
      </c>
      <c r="G262" s="167" t="s">
        <v>245</v>
      </c>
      <c r="H262" s="167" t="s">
        <v>246</v>
      </c>
      <c r="I262" s="168" t="s">
        <v>247</v>
      </c>
      <c r="J262" s="552"/>
      <c r="K262" s="461"/>
      <c r="L262" s="462"/>
      <c r="M262" s="462"/>
      <c r="N262" s="462"/>
      <c r="O262" s="462"/>
      <c r="P262" s="462"/>
      <c r="Q262" s="462"/>
      <c r="R262" s="462"/>
    </row>
    <row r="263" spans="1:18" x14ac:dyDescent="0.3">
      <c r="A263" s="204">
        <v>512000</v>
      </c>
      <c r="B263" s="226" t="s">
        <v>305</v>
      </c>
      <c r="C263" s="346">
        <f>SUM(D263:I263)</f>
        <v>28638417</v>
      </c>
      <c r="D263" s="335">
        <f t="shared" ref="D263:I263" si="83">D266+D265+D273</f>
        <v>0</v>
      </c>
      <c r="E263" s="384">
        <f t="shared" si="83"/>
        <v>7096980</v>
      </c>
      <c r="F263" s="384">
        <f t="shared" si="83"/>
        <v>0</v>
      </c>
      <c r="G263" s="384">
        <f t="shared" si="83"/>
        <v>0</v>
      </c>
      <c r="H263" s="384">
        <f t="shared" si="83"/>
        <v>0</v>
      </c>
      <c r="I263" s="385">
        <f t="shared" si="83"/>
        <v>21541437</v>
      </c>
      <c r="J263" s="553"/>
      <c r="K263" s="273"/>
      <c r="L263" s="463"/>
      <c r="M263" s="463"/>
      <c r="N263" s="463"/>
      <c r="O263" s="463"/>
      <c r="P263" s="463"/>
      <c r="Q263" s="463"/>
      <c r="R263" s="463"/>
    </row>
    <row r="264" spans="1:18" x14ac:dyDescent="0.3">
      <c r="A264" s="285">
        <v>512100</v>
      </c>
      <c r="B264" s="286" t="s">
        <v>343</v>
      </c>
      <c r="C264" s="297">
        <f>SUM(D264:I264)</f>
        <v>2040000</v>
      </c>
      <c r="D264" s="298">
        <f>SUM(D265)</f>
        <v>0</v>
      </c>
      <c r="E264" s="299">
        <f t="shared" ref="E264:I264" si="84">SUM(E265)</f>
        <v>0</v>
      </c>
      <c r="F264" s="299">
        <f t="shared" si="84"/>
        <v>0</v>
      </c>
      <c r="G264" s="299">
        <f t="shared" si="84"/>
        <v>0</v>
      </c>
      <c r="H264" s="299">
        <f t="shared" si="84"/>
        <v>0</v>
      </c>
      <c r="I264" s="300">
        <f t="shared" si="84"/>
        <v>2040000</v>
      </c>
      <c r="J264" s="554"/>
      <c r="K264" s="458"/>
      <c r="L264" s="464"/>
      <c r="M264" s="464"/>
      <c r="N264" s="464"/>
      <c r="O264" s="464"/>
      <c r="P264" s="464"/>
      <c r="Q264" s="464"/>
      <c r="R264" s="464"/>
    </row>
    <row r="265" spans="1:18" x14ac:dyDescent="0.3">
      <c r="A265" s="173">
        <v>512111</v>
      </c>
      <c r="B265" s="227" t="s">
        <v>200</v>
      </c>
      <c r="C265" s="347">
        <f t="shared" si="74"/>
        <v>2040000</v>
      </c>
      <c r="D265" s="251"/>
      <c r="E265" s="174"/>
      <c r="F265" s="174"/>
      <c r="G265" s="174"/>
      <c r="H265" s="174"/>
      <c r="I265" s="339">
        <v>2040000</v>
      </c>
      <c r="J265" s="555"/>
      <c r="K265" s="218"/>
      <c r="L265" s="440"/>
      <c r="M265" s="469"/>
      <c r="N265" s="469"/>
      <c r="O265" s="469"/>
      <c r="P265" s="469"/>
      <c r="Q265" s="469"/>
      <c r="R265" s="491"/>
    </row>
    <row r="266" spans="1:18" x14ac:dyDescent="0.3">
      <c r="A266" s="322">
        <v>512200</v>
      </c>
      <c r="B266" s="323" t="s">
        <v>340</v>
      </c>
      <c r="C266" s="297">
        <f>SUM(D266:I266)</f>
        <v>8095514</v>
      </c>
      <c r="D266" s="298">
        <f>SUM(D267:D271)</f>
        <v>0</v>
      </c>
      <c r="E266" s="299">
        <f t="shared" ref="E266:H266" si="85">SUM(E267:E271)</f>
        <v>0</v>
      </c>
      <c r="F266" s="299">
        <f t="shared" si="85"/>
        <v>0</v>
      </c>
      <c r="G266" s="299">
        <f t="shared" si="85"/>
        <v>0</v>
      </c>
      <c r="H266" s="299">
        <f t="shared" si="85"/>
        <v>0</v>
      </c>
      <c r="I266" s="300">
        <f>SUM(I267:I271)</f>
        <v>8095514</v>
      </c>
      <c r="J266" s="554"/>
      <c r="K266" s="458"/>
      <c r="L266" s="464"/>
      <c r="M266" s="464"/>
      <c r="N266" s="464"/>
      <c r="O266" s="464"/>
      <c r="P266" s="464"/>
      <c r="Q266" s="464"/>
      <c r="R266" s="464"/>
    </row>
    <row r="267" spans="1:18" x14ac:dyDescent="0.3">
      <c r="A267" s="173">
        <v>512211</v>
      </c>
      <c r="B267" s="227" t="s">
        <v>109</v>
      </c>
      <c r="C267" s="347">
        <f t="shared" si="74"/>
        <v>599999</v>
      </c>
      <c r="D267" s="251"/>
      <c r="E267" s="174"/>
      <c r="F267" s="174"/>
      <c r="G267" s="174"/>
      <c r="H267" s="174"/>
      <c r="I267" s="339">
        <v>599999</v>
      </c>
      <c r="J267" s="555"/>
      <c r="K267" s="218"/>
      <c r="L267" s="440"/>
      <c r="M267" s="469"/>
      <c r="N267" s="469"/>
      <c r="O267" s="469"/>
      <c r="P267" s="469"/>
      <c r="Q267" s="469"/>
      <c r="R267" s="491"/>
    </row>
    <row r="268" spans="1:18" x14ac:dyDescent="0.3">
      <c r="A268" s="173" t="s">
        <v>158</v>
      </c>
      <c r="B268" s="227" t="s">
        <v>157</v>
      </c>
      <c r="C268" s="347">
        <f t="shared" si="74"/>
        <v>4434312</v>
      </c>
      <c r="D268" s="251"/>
      <c r="E268" s="174"/>
      <c r="F268" s="174"/>
      <c r="G268" s="174"/>
      <c r="H268" s="174"/>
      <c r="I268" s="339">
        <v>4434312</v>
      </c>
      <c r="J268" s="555"/>
      <c r="K268" s="218"/>
      <c r="L268" s="440"/>
      <c r="M268" s="469"/>
      <c r="N268" s="469"/>
      <c r="O268" s="469"/>
      <c r="P268" s="469"/>
      <c r="Q268" s="469"/>
      <c r="R268" s="491"/>
    </row>
    <row r="269" spans="1:18" x14ac:dyDescent="0.3">
      <c r="A269" s="173">
        <v>512221</v>
      </c>
      <c r="B269" s="227" t="s">
        <v>110</v>
      </c>
      <c r="C269" s="347">
        <f t="shared" si="74"/>
        <v>599999</v>
      </c>
      <c r="D269" s="251"/>
      <c r="E269" s="174"/>
      <c r="F269" s="174"/>
      <c r="G269" s="174"/>
      <c r="H269" s="174"/>
      <c r="I269" s="339">
        <v>599999</v>
      </c>
      <c r="J269" s="555"/>
      <c r="K269" s="218"/>
      <c r="L269" s="440"/>
      <c r="M269" s="469"/>
      <c r="N269" s="469"/>
      <c r="O269" s="469"/>
      <c r="P269" s="469"/>
      <c r="Q269" s="469"/>
      <c r="R269" s="491"/>
    </row>
    <row r="270" spans="1:18" x14ac:dyDescent="0.3">
      <c r="A270" s="173">
        <v>512251</v>
      </c>
      <c r="B270" s="227" t="s">
        <v>111</v>
      </c>
      <c r="C270" s="347">
        <f t="shared" si="74"/>
        <v>1861205</v>
      </c>
      <c r="D270" s="251"/>
      <c r="E270" s="174"/>
      <c r="F270" s="174"/>
      <c r="G270" s="174"/>
      <c r="H270" s="174"/>
      <c r="I270" s="339">
        <v>1861205</v>
      </c>
      <c r="J270" s="555"/>
      <c r="K270" s="218"/>
      <c r="L270" s="440"/>
      <c r="M270" s="469"/>
      <c r="N270" s="469"/>
      <c r="O270" s="469"/>
      <c r="P270" s="469"/>
      <c r="Q270" s="469"/>
      <c r="R270" s="491"/>
    </row>
    <row r="271" spans="1:18" x14ac:dyDescent="0.3">
      <c r="A271" s="173">
        <v>512241</v>
      </c>
      <c r="B271" s="227" t="s">
        <v>113</v>
      </c>
      <c r="C271" s="347">
        <f t="shared" si="74"/>
        <v>599999</v>
      </c>
      <c r="D271" s="251"/>
      <c r="E271" s="174"/>
      <c r="F271" s="174"/>
      <c r="G271" s="174"/>
      <c r="H271" s="174"/>
      <c r="I271" s="339">
        <v>599999</v>
      </c>
      <c r="J271" s="555"/>
      <c r="K271" s="218"/>
      <c r="L271" s="440"/>
      <c r="M271" s="469"/>
      <c r="N271" s="469"/>
      <c r="O271" s="469"/>
      <c r="P271" s="469"/>
      <c r="Q271" s="469"/>
      <c r="R271" s="491"/>
    </row>
    <row r="272" spans="1:18" x14ac:dyDescent="0.3">
      <c r="A272" s="283">
        <v>512500</v>
      </c>
      <c r="B272" s="284" t="s">
        <v>344</v>
      </c>
      <c r="C272" s="297">
        <f>SUM(D272:I272)</f>
        <v>18502903</v>
      </c>
      <c r="D272" s="437">
        <f>SUM(D273)</f>
        <v>0</v>
      </c>
      <c r="E272" s="437">
        <f t="shared" ref="E272:I272" si="86">SUM(E273)</f>
        <v>7096980</v>
      </c>
      <c r="F272" s="437">
        <f t="shared" si="86"/>
        <v>0</v>
      </c>
      <c r="G272" s="437">
        <f t="shared" si="86"/>
        <v>0</v>
      </c>
      <c r="H272" s="437">
        <f t="shared" si="86"/>
        <v>0</v>
      </c>
      <c r="I272" s="521">
        <f t="shared" si="86"/>
        <v>11405923</v>
      </c>
      <c r="J272" s="554"/>
      <c r="K272" s="458"/>
      <c r="L272" s="464"/>
      <c r="M272" s="450"/>
      <c r="N272" s="450"/>
      <c r="O272" s="450"/>
      <c r="P272" s="450"/>
      <c r="Q272" s="450"/>
      <c r="R272" s="450"/>
    </row>
    <row r="273" spans="1:59" x14ac:dyDescent="0.3">
      <c r="A273" s="259">
        <v>512511</v>
      </c>
      <c r="B273" s="260" t="s">
        <v>112</v>
      </c>
      <c r="C273" s="390">
        <f>SUM(D273:I273)</f>
        <v>18502903</v>
      </c>
      <c r="D273" s="397"/>
      <c r="E273" s="398">
        <v>7096980</v>
      </c>
      <c r="F273" s="399"/>
      <c r="G273" s="400"/>
      <c r="H273" s="400"/>
      <c r="I273" s="401">
        <v>11405923</v>
      </c>
      <c r="J273" s="562"/>
      <c r="K273" s="454"/>
      <c r="L273" s="508"/>
      <c r="M273" s="455"/>
      <c r="N273" s="459"/>
      <c r="O273" s="460"/>
      <c r="P273" s="455"/>
      <c r="Q273" s="455"/>
      <c r="R273" s="459"/>
    </row>
    <row r="274" spans="1:59" x14ac:dyDescent="0.3">
      <c r="A274" s="259" t="s">
        <v>386</v>
      </c>
      <c r="B274" s="260" t="s">
        <v>395</v>
      </c>
      <c r="C274" s="390"/>
      <c r="D274" s="397"/>
      <c r="E274" s="398"/>
      <c r="F274" s="399"/>
      <c r="G274" s="400"/>
      <c r="H274" s="400"/>
      <c r="I274" s="401"/>
      <c r="J274" s="562" t="s">
        <v>396</v>
      </c>
      <c r="K274" s="454"/>
      <c r="L274" s="508"/>
      <c r="M274" s="455"/>
      <c r="N274" s="459"/>
      <c r="O274" s="460"/>
      <c r="P274" s="455"/>
      <c r="Q274" s="455"/>
      <c r="R274" s="459"/>
    </row>
    <row r="275" spans="1:59" x14ac:dyDescent="0.3">
      <c r="A275" s="201">
        <v>523000</v>
      </c>
      <c r="B275" s="228" t="s">
        <v>114</v>
      </c>
      <c r="C275" s="255">
        <f>SUM(D275:I275)</f>
        <v>1615311</v>
      </c>
      <c r="D275" s="525">
        <f>SUM(D276)</f>
        <v>0</v>
      </c>
      <c r="E275" s="526">
        <f t="shared" ref="E275:I275" si="87">SUM(E276)</f>
        <v>0</v>
      </c>
      <c r="F275" s="526">
        <f t="shared" si="87"/>
        <v>0</v>
      </c>
      <c r="G275" s="526">
        <f t="shared" si="87"/>
        <v>0</v>
      </c>
      <c r="H275" s="526">
        <f t="shared" si="87"/>
        <v>0</v>
      </c>
      <c r="I275" s="527">
        <f t="shared" si="87"/>
        <v>1615311</v>
      </c>
      <c r="J275" s="571"/>
      <c r="K275" s="510"/>
      <c r="L275" s="499"/>
      <c r="M275" s="511"/>
      <c r="N275" s="511"/>
      <c r="O275" s="511"/>
      <c r="P275" s="511"/>
      <c r="Q275" s="511"/>
      <c r="R275" s="511"/>
    </row>
    <row r="276" spans="1:59" ht="15" thickBot="1" x14ac:dyDescent="0.35">
      <c r="A276" s="320">
        <v>523111</v>
      </c>
      <c r="B276" s="321" t="s">
        <v>114</v>
      </c>
      <c r="C276" s="349">
        <f t="shared" si="74"/>
        <v>1615311</v>
      </c>
      <c r="D276" s="342"/>
      <c r="E276" s="343"/>
      <c r="F276" s="343"/>
      <c r="G276" s="343"/>
      <c r="H276" s="343"/>
      <c r="I276" s="402">
        <v>1615311</v>
      </c>
      <c r="J276" s="560"/>
      <c r="K276" s="452"/>
      <c r="L276" s="464"/>
      <c r="M276" s="450"/>
      <c r="N276" s="450"/>
      <c r="O276" s="450"/>
      <c r="P276" s="450"/>
      <c r="Q276" s="450"/>
      <c r="R276" s="512"/>
    </row>
    <row r="277" spans="1:59" s="195" customFormat="1" ht="21" customHeight="1" x14ac:dyDescent="0.3">
      <c r="A277" s="181">
        <v>600000</v>
      </c>
      <c r="B277" s="230" t="s">
        <v>306</v>
      </c>
      <c r="C277" s="403">
        <f>SUM(D277:I277)</f>
        <v>3809524</v>
      </c>
      <c r="D277" s="404">
        <f>D278</f>
        <v>0</v>
      </c>
      <c r="E277" s="405">
        <f t="shared" ref="E277:I277" si="88">E278</f>
        <v>0</v>
      </c>
      <c r="F277" s="405">
        <f t="shared" si="88"/>
        <v>0</v>
      </c>
      <c r="G277" s="405">
        <f t="shared" si="88"/>
        <v>0</v>
      </c>
      <c r="H277" s="405">
        <f t="shared" si="88"/>
        <v>0</v>
      </c>
      <c r="I277" s="406">
        <f t="shared" si="88"/>
        <v>3809524</v>
      </c>
      <c r="J277" s="564"/>
      <c r="K277" s="473"/>
      <c r="L277" s="507"/>
      <c r="M277" s="507"/>
      <c r="N277" s="507"/>
      <c r="O277" s="507"/>
      <c r="P277" s="507"/>
      <c r="Q277" s="507"/>
      <c r="R277" s="507"/>
      <c r="S277" s="276"/>
      <c r="T277" s="276"/>
      <c r="U277" s="276"/>
      <c r="V277" s="276"/>
      <c r="W277" s="276"/>
      <c r="X277" s="276"/>
      <c r="Y277" s="276"/>
      <c r="Z277" s="276"/>
      <c r="AA277" s="276"/>
      <c r="AB277" s="276"/>
      <c r="AC277" s="276"/>
      <c r="AD277" s="276"/>
      <c r="AE277" s="276"/>
      <c r="AF277" s="276"/>
      <c r="AG277" s="276"/>
      <c r="AH277" s="276"/>
      <c r="AI277" s="276"/>
      <c r="AJ277" s="276"/>
      <c r="AK277" s="276"/>
      <c r="AL277" s="276"/>
      <c r="AM277" s="276"/>
      <c r="AN277" s="276"/>
      <c r="AO277" s="276"/>
      <c r="AP277" s="276"/>
      <c r="AQ277" s="276"/>
      <c r="AR277" s="276"/>
      <c r="AS277" s="276"/>
      <c r="AT277" s="276"/>
      <c r="AU277" s="276"/>
      <c r="AV277" s="276"/>
      <c r="AW277" s="276"/>
      <c r="AX277" s="276"/>
      <c r="AY277" s="276"/>
      <c r="AZ277" s="276"/>
      <c r="BA277" s="276"/>
      <c r="BB277" s="276"/>
      <c r="BC277" s="276"/>
      <c r="BD277" s="276"/>
      <c r="BE277" s="276"/>
      <c r="BF277" s="276"/>
      <c r="BG277" s="205"/>
    </row>
    <row r="278" spans="1:59" x14ac:dyDescent="0.3">
      <c r="A278" s="283">
        <v>611400</v>
      </c>
      <c r="B278" s="284" t="s">
        <v>307</v>
      </c>
      <c r="C278" s="297">
        <f t="shared" si="74"/>
        <v>3809524</v>
      </c>
      <c r="D278" s="303"/>
      <c r="E278" s="304"/>
      <c r="F278" s="304"/>
      <c r="G278" s="304"/>
      <c r="H278" s="304"/>
      <c r="I278" s="305">
        <v>3809524</v>
      </c>
      <c r="J278" s="554"/>
      <c r="K278" s="458"/>
      <c r="L278" s="464"/>
      <c r="M278" s="450"/>
      <c r="N278" s="450"/>
      <c r="O278" s="450"/>
      <c r="P278" s="450"/>
      <c r="Q278" s="450"/>
      <c r="R278" s="450"/>
    </row>
    <row r="279" spans="1:59" s="196" customFormat="1" ht="16.2" thickBot="1" x14ac:dyDescent="0.35">
      <c r="A279" s="182"/>
      <c r="B279" s="232" t="s">
        <v>308</v>
      </c>
      <c r="C279" s="407">
        <f>SUM(D279:I279)</f>
        <v>499486049</v>
      </c>
      <c r="D279" s="408">
        <f t="shared" ref="D279:I279" si="89">D62+D233+D277</f>
        <v>0</v>
      </c>
      <c r="E279" s="409">
        <f t="shared" si="89"/>
        <v>7096980</v>
      </c>
      <c r="F279" s="409">
        <f t="shared" si="89"/>
        <v>300000</v>
      </c>
      <c r="G279" s="409">
        <f t="shared" si="89"/>
        <v>270775000</v>
      </c>
      <c r="H279" s="409">
        <f t="shared" si="89"/>
        <v>0</v>
      </c>
      <c r="I279" s="410">
        <f t="shared" si="89"/>
        <v>221314069</v>
      </c>
      <c r="J279" s="557"/>
      <c r="K279" s="210"/>
      <c r="L279" s="470"/>
      <c r="M279" s="470"/>
      <c r="N279" s="470"/>
      <c r="O279" s="470"/>
      <c r="P279" s="470"/>
      <c r="Q279" s="470"/>
      <c r="R279" s="470"/>
      <c r="S279" s="277"/>
      <c r="T279" s="277"/>
      <c r="U279" s="277"/>
      <c r="V279" s="277"/>
      <c r="W279" s="277"/>
      <c r="X279" s="277"/>
      <c r="Y279" s="277"/>
      <c r="Z279" s="277"/>
      <c r="AA279" s="277"/>
      <c r="AB279" s="277"/>
      <c r="AC279" s="277"/>
      <c r="AD279" s="277"/>
      <c r="AE279" s="277"/>
      <c r="AF279" s="277"/>
      <c r="AG279" s="277"/>
      <c r="AH279" s="277"/>
      <c r="AI279" s="277"/>
      <c r="AJ279" s="277"/>
      <c r="AK279" s="277"/>
      <c r="AL279" s="277"/>
      <c r="AM279" s="277"/>
      <c r="AN279" s="277"/>
      <c r="AO279" s="277"/>
      <c r="AP279" s="277"/>
      <c r="AQ279" s="277"/>
      <c r="AR279" s="277"/>
      <c r="AS279" s="277"/>
      <c r="AT279" s="277"/>
      <c r="AU279" s="277"/>
      <c r="AV279" s="277"/>
      <c r="AW279" s="277"/>
      <c r="AX279" s="277"/>
      <c r="AY279" s="277"/>
      <c r="AZ279" s="277"/>
      <c r="BA279" s="277"/>
      <c r="BB279" s="277"/>
      <c r="BC279" s="277"/>
      <c r="BD279" s="277"/>
      <c r="BE279" s="277"/>
      <c r="BF279" s="277"/>
      <c r="BG279" s="206"/>
    </row>
    <row r="280" spans="1:59" s="196" customFormat="1" ht="15.6" x14ac:dyDescent="0.3">
      <c r="A280" s="209"/>
      <c r="B280" s="210"/>
      <c r="C280" s="470"/>
      <c r="D280" s="470"/>
      <c r="E280" s="470"/>
      <c r="F280" s="470"/>
      <c r="G280" s="470"/>
      <c r="H280" s="470"/>
      <c r="I280" s="470"/>
      <c r="J280" s="557"/>
      <c r="K280" s="210"/>
      <c r="L280" s="470"/>
      <c r="M280" s="470"/>
      <c r="N280" s="470"/>
      <c r="O280" s="470"/>
      <c r="P280" s="470"/>
      <c r="Q280" s="470"/>
      <c r="R280" s="470"/>
      <c r="S280" s="277"/>
      <c r="T280" s="277"/>
      <c r="U280" s="277"/>
      <c r="V280" s="277"/>
      <c r="W280" s="277"/>
      <c r="X280" s="277"/>
      <c r="Y280" s="277"/>
      <c r="Z280" s="277"/>
      <c r="AA280" s="277"/>
      <c r="AB280" s="277"/>
      <c r="AC280" s="277"/>
      <c r="AD280" s="277"/>
      <c r="AE280" s="277"/>
      <c r="AF280" s="277"/>
      <c r="AG280" s="277"/>
      <c r="AH280" s="277"/>
      <c r="AI280" s="277"/>
      <c r="AJ280" s="277"/>
      <c r="AK280" s="277"/>
      <c r="AL280" s="277"/>
      <c r="AM280" s="277"/>
      <c r="AN280" s="277"/>
      <c r="AO280" s="277"/>
      <c r="AP280" s="277"/>
      <c r="AQ280" s="277"/>
      <c r="AR280" s="277"/>
      <c r="AS280" s="277"/>
      <c r="AT280" s="277"/>
      <c r="AU280" s="277"/>
      <c r="AV280" s="277"/>
      <c r="AW280" s="277"/>
      <c r="AX280" s="277"/>
      <c r="AY280" s="277"/>
      <c r="AZ280" s="277"/>
      <c r="BA280" s="277"/>
      <c r="BB280" s="277"/>
      <c r="BC280" s="277"/>
      <c r="BD280" s="277"/>
      <c r="BE280" s="277"/>
      <c r="BF280" s="277"/>
      <c r="BG280" s="206"/>
    </row>
    <row r="281" spans="1:59" s="196" customFormat="1" ht="16.2" x14ac:dyDescent="0.3">
      <c r="A281" s="557"/>
      <c r="B281" s="595" t="s">
        <v>398</v>
      </c>
      <c r="C281" s="588"/>
      <c r="D281" s="588"/>
      <c r="E281" s="588"/>
      <c r="F281" s="588"/>
      <c r="G281" s="588"/>
      <c r="H281" s="588"/>
      <c r="I281" s="588"/>
      <c r="J281" s="557"/>
      <c r="K281" s="210"/>
      <c r="L281" s="470"/>
      <c r="M281" s="470"/>
      <c r="N281" s="470"/>
      <c r="O281" s="470"/>
      <c r="P281" s="470"/>
      <c r="Q281" s="470"/>
      <c r="R281" s="470"/>
      <c r="S281" s="277"/>
      <c r="T281" s="277"/>
      <c r="U281" s="277"/>
      <c r="V281" s="277"/>
      <c r="W281" s="277"/>
      <c r="X281" s="277"/>
      <c r="Y281" s="277"/>
      <c r="Z281" s="277"/>
      <c r="AA281" s="277"/>
      <c r="AB281" s="277"/>
      <c r="AC281" s="277"/>
      <c r="AD281" s="277"/>
      <c r="AE281" s="277"/>
      <c r="AF281" s="277"/>
      <c r="AG281" s="277"/>
      <c r="AH281" s="277"/>
      <c r="AI281" s="277"/>
      <c r="AJ281" s="277"/>
      <c r="AK281" s="277"/>
      <c r="AL281" s="277"/>
      <c r="AM281" s="277"/>
      <c r="AN281" s="277"/>
      <c r="AO281" s="277"/>
      <c r="AP281" s="277"/>
      <c r="AQ281" s="277"/>
      <c r="AR281" s="277"/>
      <c r="AS281" s="277"/>
      <c r="AT281" s="277"/>
      <c r="AU281" s="277"/>
      <c r="AV281" s="277"/>
      <c r="AW281" s="277"/>
      <c r="AX281" s="277"/>
      <c r="AY281" s="277"/>
      <c r="AZ281" s="277"/>
      <c r="BA281" s="277"/>
      <c r="BB281" s="277"/>
      <c r="BC281" s="277"/>
      <c r="BD281" s="277"/>
      <c r="BE281" s="277"/>
      <c r="BF281" s="277"/>
      <c r="BG281" s="206"/>
    </row>
    <row r="282" spans="1:59" s="196" customFormat="1" ht="78" x14ac:dyDescent="0.3">
      <c r="A282" s="557"/>
      <c r="B282" s="597" t="s">
        <v>399</v>
      </c>
      <c r="C282" s="588"/>
      <c r="D282" s="588"/>
      <c r="E282" s="588"/>
      <c r="F282" s="588"/>
      <c r="G282" s="588"/>
      <c r="H282" s="588"/>
      <c r="I282" s="588"/>
      <c r="J282" s="557"/>
      <c r="K282" s="210"/>
      <c r="L282" s="470"/>
      <c r="M282" s="470"/>
      <c r="N282" s="470"/>
      <c r="O282" s="470"/>
      <c r="P282" s="470"/>
      <c r="Q282" s="470"/>
      <c r="R282" s="470"/>
      <c r="S282" s="277"/>
      <c r="T282" s="277"/>
      <c r="U282" s="277"/>
      <c r="V282" s="277"/>
      <c r="W282" s="277"/>
      <c r="X282" s="277"/>
      <c r="Y282" s="277"/>
      <c r="Z282" s="277"/>
      <c r="AA282" s="277"/>
      <c r="AB282" s="277"/>
      <c r="AC282" s="277"/>
      <c r="AD282" s="277"/>
      <c r="AE282" s="277"/>
      <c r="AF282" s="277"/>
      <c r="AG282" s="277"/>
      <c r="AH282" s="277"/>
      <c r="AI282" s="277"/>
      <c r="AJ282" s="277"/>
      <c r="AK282" s="277"/>
      <c r="AL282" s="277"/>
      <c r="AM282" s="277"/>
      <c r="AN282" s="277"/>
      <c r="AO282" s="277"/>
      <c r="AP282" s="277"/>
      <c r="AQ282" s="277"/>
      <c r="AR282" s="277"/>
      <c r="AS282" s="277"/>
      <c r="AT282" s="277"/>
      <c r="AU282" s="277"/>
      <c r="AV282" s="277"/>
      <c r="AW282" s="277"/>
      <c r="AX282" s="277"/>
      <c r="AY282" s="277"/>
      <c r="AZ282" s="277"/>
      <c r="BA282" s="277"/>
      <c r="BB282" s="277"/>
      <c r="BC282" s="277"/>
      <c r="BD282" s="277"/>
      <c r="BE282" s="277"/>
      <c r="BF282" s="277"/>
      <c r="BG282" s="206"/>
    </row>
    <row r="283" spans="1:59" s="196" customFormat="1" ht="46.8" x14ac:dyDescent="0.3">
      <c r="A283" s="557"/>
      <c r="B283" s="587" t="s">
        <v>400</v>
      </c>
      <c r="C283" s="588"/>
      <c r="D283" s="588"/>
      <c r="E283" s="588"/>
      <c r="F283" s="588"/>
      <c r="G283" s="588"/>
      <c r="H283" s="588"/>
      <c r="I283" s="588"/>
      <c r="J283" s="557"/>
      <c r="K283" s="210"/>
      <c r="L283" s="470"/>
      <c r="M283" s="470"/>
      <c r="N283" s="470"/>
      <c r="O283" s="470"/>
      <c r="P283" s="470"/>
      <c r="Q283" s="470"/>
      <c r="R283" s="470"/>
      <c r="S283" s="277"/>
      <c r="T283" s="277"/>
      <c r="U283" s="277"/>
      <c r="V283" s="277"/>
      <c r="W283" s="277"/>
      <c r="X283" s="277"/>
      <c r="Y283" s="277"/>
      <c r="Z283" s="277"/>
      <c r="AA283" s="277"/>
      <c r="AB283" s="277"/>
      <c r="AC283" s="277"/>
      <c r="AD283" s="277"/>
      <c r="AE283" s="277"/>
      <c r="AF283" s="277"/>
      <c r="AG283" s="277"/>
      <c r="AH283" s="277"/>
      <c r="AI283" s="277"/>
      <c r="AJ283" s="277"/>
      <c r="AK283" s="277"/>
      <c r="AL283" s="277"/>
      <c r="AM283" s="277"/>
      <c r="AN283" s="277"/>
      <c r="AO283" s="277"/>
      <c r="AP283" s="277"/>
      <c r="AQ283" s="277"/>
      <c r="AR283" s="277"/>
      <c r="AS283" s="277"/>
      <c r="AT283" s="277"/>
      <c r="AU283" s="277"/>
      <c r="AV283" s="277"/>
      <c r="AW283" s="277"/>
      <c r="AX283" s="277"/>
      <c r="AY283" s="277"/>
      <c r="AZ283" s="277"/>
      <c r="BA283" s="277"/>
      <c r="BB283" s="277"/>
      <c r="BC283" s="277"/>
      <c r="BD283" s="277"/>
      <c r="BE283" s="277"/>
      <c r="BF283" s="277"/>
      <c r="BG283" s="206"/>
    </row>
    <row r="284" spans="1:59" s="196" customFormat="1" ht="62.4" x14ac:dyDescent="0.3">
      <c r="A284" s="557"/>
      <c r="B284" s="597" t="s">
        <v>401</v>
      </c>
      <c r="C284" s="588"/>
      <c r="D284" s="588"/>
      <c r="E284" s="588"/>
      <c r="F284" s="588"/>
      <c r="G284" s="588"/>
      <c r="H284" s="588"/>
      <c r="I284" s="588"/>
      <c r="J284" s="557"/>
      <c r="K284" s="210"/>
      <c r="L284" s="470"/>
      <c r="M284" s="470"/>
      <c r="N284" s="470"/>
      <c r="O284" s="470"/>
      <c r="P284" s="470"/>
      <c r="Q284" s="470"/>
      <c r="R284" s="470"/>
      <c r="S284" s="277"/>
      <c r="T284" s="277"/>
      <c r="U284" s="277"/>
      <c r="V284" s="277"/>
      <c r="W284" s="277"/>
      <c r="X284" s="277"/>
      <c r="Y284" s="277"/>
      <c r="Z284" s="277"/>
      <c r="AA284" s="277"/>
      <c r="AB284" s="277"/>
      <c r="AC284" s="277"/>
      <c r="AD284" s="277"/>
      <c r="AE284" s="277"/>
      <c r="AF284" s="277"/>
      <c r="AG284" s="277"/>
      <c r="AH284" s="277"/>
      <c r="AI284" s="277"/>
      <c r="AJ284" s="277"/>
      <c r="AK284" s="277"/>
      <c r="AL284" s="277"/>
      <c r="AM284" s="277"/>
      <c r="AN284" s="277"/>
      <c r="AO284" s="277"/>
      <c r="AP284" s="277"/>
      <c r="AQ284" s="277"/>
      <c r="AR284" s="277"/>
      <c r="AS284" s="277"/>
      <c r="AT284" s="277"/>
      <c r="AU284" s="277"/>
      <c r="AV284" s="277"/>
      <c r="AW284" s="277"/>
      <c r="AX284" s="277"/>
      <c r="AY284" s="277"/>
      <c r="AZ284" s="277"/>
      <c r="BA284" s="277"/>
      <c r="BB284" s="277"/>
      <c r="BC284" s="277"/>
      <c r="BD284" s="277"/>
      <c r="BE284" s="277"/>
      <c r="BF284" s="277"/>
      <c r="BG284" s="206"/>
    </row>
    <row r="285" spans="1:59" s="196" customFormat="1" ht="62.4" x14ac:dyDescent="0.3">
      <c r="A285" s="557"/>
      <c r="B285" s="597" t="s">
        <v>402</v>
      </c>
      <c r="C285" s="588"/>
      <c r="D285" s="588"/>
      <c r="E285" s="588"/>
      <c r="F285" s="588"/>
      <c r="G285" s="588"/>
      <c r="H285" s="588"/>
      <c r="I285" s="588"/>
      <c r="J285" s="557"/>
      <c r="K285" s="210"/>
      <c r="L285" s="470"/>
      <c r="M285" s="470"/>
      <c r="N285" s="470"/>
      <c r="O285" s="470"/>
      <c r="P285" s="470"/>
      <c r="Q285" s="470"/>
      <c r="R285" s="470"/>
      <c r="S285" s="277"/>
      <c r="T285" s="277"/>
      <c r="U285" s="277"/>
      <c r="V285" s="277"/>
      <c r="W285" s="277"/>
      <c r="X285" s="277"/>
      <c r="Y285" s="277"/>
      <c r="Z285" s="277"/>
      <c r="AA285" s="277"/>
      <c r="AB285" s="277"/>
      <c r="AC285" s="277"/>
      <c r="AD285" s="277"/>
      <c r="AE285" s="277"/>
      <c r="AF285" s="277"/>
      <c r="AG285" s="277"/>
      <c r="AH285" s="277"/>
      <c r="AI285" s="277"/>
      <c r="AJ285" s="277"/>
      <c r="AK285" s="277"/>
      <c r="AL285" s="277"/>
      <c r="AM285" s="277"/>
      <c r="AN285" s="277"/>
      <c r="AO285" s="277"/>
      <c r="AP285" s="277"/>
      <c r="AQ285" s="277"/>
      <c r="AR285" s="277"/>
      <c r="AS285" s="277"/>
      <c r="AT285" s="277"/>
      <c r="AU285" s="277"/>
      <c r="AV285" s="277"/>
      <c r="AW285" s="277"/>
      <c r="AX285" s="277"/>
      <c r="AY285" s="277"/>
      <c r="AZ285" s="277"/>
      <c r="BA285" s="277"/>
      <c r="BB285" s="277"/>
      <c r="BC285" s="277"/>
      <c r="BD285" s="277"/>
      <c r="BE285" s="277"/>
      <c r="BF285" s="277"/>
      <c r="BG285" s="206"/>
    </row>
    <row r="286" spans="1:59" s="196" customFormat="1" ht="46.8" x14ac:dyDescent="0.3">
      <c r="A286" s="557"/>
      <c r="B286" s="597" t="s">
        <v>403</v>
      </c>
      <c r="C286" s="588"/>
      <c r="D286" s="588"/>
      <c r="E286" s="588"/>
      <c r="F286" s="588"/>
      <c r="G286" s="588"/>
      <c r="H286" s="588"/>
      <c r="I286" s="588"/>
      <c r="J286" s="557"/>
      <c r="K286" s="210"/>
      <c r="L286" s="470"/>
      <c r="M286" s="470"/>
      <c r="N286" s="470"/>
      <c r="O286" s="470"/>
      <c r="P286" s="470"/>
      <c r="Q286" s="470"/>
      <c r="R286" s="470"/>
      <c r="S286" s="277"/>
      <c r="T286" s="277"/>
      <c r="U286" s="277"/>
      <c r="V286" s="277"/>
      <c r="W286" s="277"/>
      <c r="X286" s="277"/>
      <c r="Y286" s="277"/>
      <c r="Z286" s="277"/>
      <c r="AA286" s="277"/>
      <c r="AB286" s="277"/>
      <c r="AC286" s="277"/>
      <c r="AD286" s="277"/>
      <c r="AE286" s="277"/>
      <c r="AF286" s="277"/>
      <c r="AG286" s="277"/>
      <c r="AH286" s="277"/>
      <c r="AI286" s="277"/>
      <c r="AJ286" s="277"/>
      <c r="AK286" s="277"/>
      <c r="AL286" s="277"/>
      <c r="AM286" s="277"/>
      <c r="AN286" s="277"/>
      <c r="AO286" s="277"/>
      <c r="AP286" s="277"/>
      <c r="AQ286" s="277"/>
      <c r="AR286" s="277"/>
      <c r="AS286" s="277"/>
      <c r="AT286" s="277"/>
      <c r="AU286" s="277"/>
      <c r="AV286" s="277"/>
      <c r="AW286" s="277"/>
      <c r="AX286" s="277"/>
      <c r="AY286" s="277"/>
      <c r="AZ286" s="277"/>
      <c r="BA286" s="277"/>
      <c r="BB286" s="277"/>
      <c r="BC286" s="277"/>
      <c r="BD286" s="277"/>
      <c r="BE286" s="277"/>
      <c r="BF286" s="277"/>
      <c r="BG286" s="206"/>
    </row>
    <row r="287" spans="1:59" s="196" customFormat="1" ht="15.6" x14ac:dyDescent="0.3">
      <c r="A287" s="557"/>
      <c r="B287" s="587"/>
      <c r="C287" s="588"/>
      <c r="D287" s="588"/>
      <c r="E287" s="588"/>
      <c r="F287" s="588"/>
      <c r="G287" s="588"/>
      <c r="H287" s="588"/>
      <c r="I287" s="588"/>
      <c r="J287" s="557"/>
      <c r="K287" s="210"/>
      <c r="L287" s="470"/>
      <c r="M287" s="470"/>
      <c r="N287" s="470"/>
      <c r="O287" s="470"/>
      <c r="P287" s="470"/>
      <c r="Q287" s="470"/>
      <c r="R287" s="470"/>
      <c r="S287" s="277"/>
      <c r="T287" s="277"/>
      <c r="U287" s="277"/>
      <c r="V287" s="277"/>
      <c r="W287" s="277"/>
      <c r="X287" s="277"/>
      <c r="Y287" s="277"/>
      <c r="Z287" s="277"/>
      <c r="AA287" s="277"/>
      <c r="AB287" s="277"/>
      <c r="AC287" s="277"/>
      <c r="AD287" s="277"/>
      <c r="AE287" s="277"/>
      <c r="AF287" s="277"/>
      <c r="AG287" s="277"/>
      <c r="AH287" s="277"/>
      <c r="AI287" s="277"/>
      <c r="AJ287" s="277"/>
      <c r="AK287" s="277"/>
      <c r="AL287" s="277"/>
      <c r="AM287" s="277"/>
      <c r="AN287" s="277"/>
      <c r="AO287" s="277"/>
      <c r="AP287" s="277"/>
      <c r="AQ287" s="277"/>
      <c r="AR287" s="277"/>
      <c r="AS287" s="277"/>
      <c r="AT287" s="277"/>
      <c r="AU287" s="277"/>
      <c r="AV287" s="277"/>
      <c r="AW287" s="277"/>
      <c r="AX287" s="277"/>
      <c r="AY287" s="277"/>
      <c r="AZ287" s="277"/>
      <c r="BA287" s="277"/>
      <c r="BB287" s="277"/>
      <c r="BC287" s="277"/>
      <c r="BD287" s="277"/>
      <c r="BE287" s="277"/>
      <c r="BF287" s="277"/>
      <c r="BG287" s="206"/>
    </row>
    <row r="288" spans="1:59" s="196" customFormat="1" ht="15.6" x14ac:dyDescent="0.3">
      <c r="A288" s="557"/>
      <c r="B288" s="587"/>
      <c r="C288" s="588"/>
      <c r="D288" s="588"/>
      <c r="E288" s="588"/>
      <c r="F288" s="588"/>
      <c r="G288" s="588"/>
      <c r="H288" s="588"/>
      <c r="I288" s="588"/>
      <c r="J288" s="557"/>
      <c r="K288" s="210"/>
      <c r="L288" s="470"/>
      <c r="M288" s="470"/>
      <c r="N288" s="470"/>
      <c r="O288" s="470"/>
      <c r="P288" s="470"/>
      <c r="Q288" s="470"/>
      <c r="R288" s="470"/>
      <c r="S288" s="277"/>
      <c r="T288" s="277"/>
      <c r="U288" s="277"/>
      <c r="V288" s="277"/>
      <c r="W288" s="277"/>
      <c r="X288" s="277"/>
      <c r="Y288" s="277"/>
      <c r="Z288" s="277"/>
      <c r="AA288" s="277"/>
      <c r="AB288" s="277"/>
      <c r="AC288" s="277"/>
      <c r="AD288" s="277"/>
      <c r="AE288" s="277"/>
      <c r="AF288" s="277"/>
      <c r="AG288" s="277"/>
      <c r="AH288" s="277"/>
      <c r="AI288" s="277"/>
      <c r="AJ288" s="277"/>
      <c r="AK288" s="277"/>
      <c r="AL288" s="277"/>
      <c r="AM288" s="277"/>
      <c r="AN288" s="277"/>
      <c r="AO288" s="277"/>
      <c r="AP288" s="277"/>
      <c r="AQ288" s="277"/>
      <c r="AR288" s="277"/>
      <c r="AS288" s="277"/>
      <c r="AT288" s="277"/>
      <c r="AU288" s="277"/>
      <c r="AV288" s="277"/>
      <c r="AW288" s="277"/>
      <c r="AX288" s="277"/>
      <c r="AY288" s="277"/>
      <c r="AZ288" s="277"/>
      <c r="BA288" s="277"/>
      <c r="BB288" s="277"/>
      <c r="BC288" s="277"/>
      <c r="BD288" s="277"/>
      <c r="BE288" s="277"/>
      <c r="BF288" s="277"/>
      <c r="BG288" s="206"/>
    </row>
    <row r="289" spans="1:59" s="196" customFormat="1" ht="15.6" x14ac:dyDescent="0.3">
      <c r="A289" s="557"/>
      <c r="B289" s="587"/>
      <c r="C289" s="588"/>
      <c r="D289" s="588"/>
      <c r="E289" s="588"/>
      <c r="F289" s="588"/>
      <c r="G289" s="588"/>
      <c r="H289" s="588"/>
      <c r="I289" s="588"/>
      <c r="J289" s="557"/>
      <c r="K289" s="210"/>
      <c r="L289" s="470"/>
      <c r="M289" s="470"/>
      <c r="N289" s="470"/>
      <c r="O289" s="470"/>
      <c r="P289" s="470"/>
      <c r="Q289" s="470"/>
      <c r="R289" s="470"/>
      <c r="S289" s="277"/>
      <c r="T289" s="277"/>
      <c r="U289" s="277"/>
      <c r="V289" s="277"/>
      <c r="W289" s="277"/>
      <c r="X289" s="277"/>
      <c r="Y289" s="277"/>
      <c r="Z289" s="277"/>
      <c r="AA289" s="277"/>
      <c r="AB289" s="277"/>
      <c r="AC289" s="277"/>
      <c r="AD289" s="277"/>
      <c r="AE289" s="277"/>
      <c r="AF289" s="277"/>
      <c r="AG289" s="277"/>
      <c r="AH289" s="277"/>
      <c r="AI289" s="277"/>
      <c r="AJ289" s="277"/>
      <c r="AK289" s="277"/>
      <c r="AL289" s="277"/>
      <c r="AM289" s="277"/>
      <c r="AN289" s="277"/>
      <c r="AO289" s="277"/>
      <c r="AP289" s="277"/>
      <c r="AQ289" s="277"/>
      <c r="AR289" s="277"/>
      <c r="AS289" s="277"/>
      <c r="AT289" s="277"/>
      <c r="AU289" s="277"/>
      <c r="AV289" s="277"/>
      <c r="AW289" s="277"/>
      <c r="AX289" s="277"/>
      <c r="AY289" s="277"/>
      <c r="AZ289" s="277"/>
      <c r="BA289" s="277"/>
      <c r="BB289" s="277"/>
      <c r="BC289" s="277"/>
      <c r="BD289" s="277"/>
      <c r="BE289" s="277"/>
      <c r="BF289" s="277"/>
      <c r="BG289" s="206"/>
    </row>
    <row r="290" spans="1:59" s="196" customFormat="1" ht="15.6" x14ac:dyDescent="0.3">
      <c r="A290" s="557"/>
      <c r="B290" s="587"/>
      <c r="C290" s="588"/>
      <c r="D290" s="588"/>
      <c r="E290" s="588"/>
      <c r="F290" s="588"/>
      <c r="G290" s="588"/>
      <c r="H290" s="588"/>
      <c r="I290" s="588"/>
      <c r="J290" s="557"/>
      <c r="K290" s="210"/>
      <c r="L290" s="470"/>
      <c r="M290" s="470"/>
      <c r="N290" s="470"/>
      <c r="O290" s="470"/>
      <c r="P290" s="470"/>
      <c r="Q290" s="470"/>
      <c r="R290" s="470"/>
      <c r="S290" s="277"/>
      <c r="T290" s="277"/>
      <c r="U290" s="277"/>
      <c r="V290" s="277"/>
      <c r="W290" s="277"/>
      <c r="X290" s="277"/>
      <c r="Y290" s="277"/>
      <c r="Z290" s="277"/>
      <c r="AA290" s="277"/>
      <c r="AB290" s="277"/>
      <c r="AC290" s="277"/>
      <c r="AD290" s="277"/>
      <c r="AE290" s="277"/>
      <c r="AF290" s="277"/>
      <c r="AG290" s="277"/>
      <c r="AH290" s="277"/>
      <c r="AI290" s="277"/>
      <c r="AJ290" s="277"/>
      <c r="AK290" s="277"/>
      <c r="AL290" s="277"/>
      <c r="AM290" s="277"/>
      <c r="AN290" s="277"/>
      <c r="AO290" s="277"/>
      <c r="AP290" s="277"/>
      <c r="AQ290" s="277"/>
      <c r="AR290" s="277"/>
      <c r="AS290" s="277"/>
      <c r="AT290" s="277"/>
      <c r="AU290" s="277"/>
      <c r="AV290" s="277"/>
      <c r="AW290" s="277"/>
      <c r="AX290" s="277"/>
      <c r="AY290" s="277"/>
      <c r="AZ290" s="277"/>
      <c r="BA290" s="277"/>
      <c r="BB290" s="277"/>
      <c r="BC290" s="277"/>
      <c r="BD290" s="277"/>
      <c r="BE290" s="277"/>
      <c r="BF290" s="277"/>
      <c r="BG290" s="206"/>
    </row>
    <row r="291" spans="1:59" s="196" customFormat="1" ht="15.6" x14ac:dyDescent="0.3">
      <c r="A291" s="557"/>
      <c r="B291" s="587"/>
      <c r="C291" s="588"/>
      <c r="D291" s="588"/>
      <c r="E291" s="588"/>
      <c r="F291" s="588"/>
      <c r="G291" s="588"/>
      <c r="H291" s="588"/>
      <c r="I291" s="588"/>
      <c r="J291" s="557"/>
      <c r="K291" s="210"/>
      <c r="L291" s="470"/>
      <c r="M291" s="470"/>
      <c r="N291" s="470"/>
      <c r="O291" s="470"/>
      <c r="P291" s="470"/>
      <c r="Q291" s="470"/>
      <c r="R291" s="470"/>
      <c r="S291" s="277"/>
      <c r="T291" s="277"/>
      <c r="U291" s="277"/>
      <c r="V291" s="277"/>
      <c r="W291" s="277"/>
      <c r="X291" s="277"/>
      <c r="Y291" s="277"/>
      <c r="Z291" s="277"/>
      <c r="AA291" s="277"/>
      <c r="AB291" s="277"/>
      <c r="AC291" s="277"/>
      <c r="AD291" s="277"/>
      <c r="AE291" s="277"/>
      <c r="AF291" s="277"/>
      <c r="AG291" s="277"/>
      <c r="AH291" s="277"/>
      <c r="AI291" s="277"/>
      <c r="AJ291" s="277"/>
      <c r="AK291" s="277"/>
      <c r="AL291" s="277"/>
      <c r="AM291" s="277"/>
      <c r="AN291" s="277"/>
      <c r="AO291" s="277"/>
      <c r="AP291" s="277"/>
      <c r="AQ291" s="277"/>
      <c r="AR291" s="277"/>
      <c r="AS291" s="277"/>
      <c r="AT291" s="277"/>
      <c r="AU291" s="277"/>
      <c r="AV291" s="277"/>
      <c r="AW291" s="277"/>
      <c r="AX291" s="277"/>
      <c r="AY291" s="277"/>
      <c r="AZ291" s="277"/>
      <c r="BA291" s="277"/>
      <c r="BB291" s="277"/>
      <c r="BC291" s="277"/>
      <c r="BD291" s="277"/>
      <c r="BE291" s="277"/>
      <c r="BF291" s="277"/>
      <c r="BG291" s="206"/>
    </row>
    <row r="292" spans="1:59" s="196" customFormat="1" ht="15.6" x14ac:dyDescent="0.3">
      <c r="A292" s="557"/>
      <c r="B292" s="587"/>
      <c r="C292" s="588"/>
      <c r="D292" s="588"/>
      <c r="E292" s="588"/>
      <c r="F292" s="588"/>
      <c r="G292" s="588"/>
      <c r="H292" s="588"/>
      <c r="I292" s="588"/>
      <c r="J292" s="557"/>
      <c r="K292" s="210"/>
      <c r="L292" s="470"/>
      <c r="M292" s="470"/>
      <c r="N292" s="470"/>
      <c r="O292" s="470"/>
      <c r="P292" s="470"/>
      <c r="Q292" s="470"/>
      <c r="R292" s="470"/>
      <c r="S292" s="277"/>
      <c r="T292" s="277"/>
      <c r="U292" s="277"/>
      <c r="V292" s="277"/>
      <c r="W292" s="277"/>
      <c r="X292" s="277"/>
      <c r="Y292" s="277"/>
      <c r="Z292" s="277"/>
      <c r="AA292" s="277"/>
      <c r="AB292" s="277"/>
      <c r="AC292" s="277"/>
      <c r="AD292" s="277"/>
      <c r="AE292" s="277"/>
      <c r="AF292" s="277"/>
      <c r="AG292" s="277"/>
      <c r="AH292" s="277"/>
      <c r="AI292" s="277"/>
      <c r="AJ292" s="277"/>
      <c r="AK292" s="277"/>
      <c r="AL292" s="277"/>
      <c r="AM292" s="277"/>
      <c r="AN292" s="277"/>
      <c r="AO292" s="277"/>
      <c r="AP292" s="277"/>
      <c r="AQ292" s="277"/>
      <c r="AR292" s="277"/>
      <c r="AS292" s="277"/>
      <c r="AT292" s="277"/>
      <c r="AU292" s="277"/>
      <c r="AV292" s="277"/>
      <c r="AW292" s="277"/>
      <c r="AX292" s="277"/>
      <c r="AY292" s="277"/>
      <c r="AZ292" s="277"/>
      <c r="BA292" s="277"/>
      <c r="BB292" s="277"/>
      <c r="BC292" s="277"/>
      <c r="BD292" s="277"/>
      <c r="BE292" s="277"/>
      <c r="BF292" s="277"/>
      <c r="BG292" s="206"/>
    </row>
    <row r="293" spans="1:59" s="196" customFormat="1" ht="15.6" x14ac:dyDescent="0.3">
      <c r="A293" s="557"/>
      <c r="B293" s="587"/>
      <c r="C293" s="588"/>
      <c r="D293" s="588"/>
      <c r="E293" s="588"/>
      <c r="F293" s="588"/>
      <c r="G293" s="588"/>
      <c r="H293" s="588"/>
      <c r="I293" s="588"/>
      <c r="J293" s="557"/>
      <c r="K293" s="210"/>
      <c r="L293" s="470"/>
      <c r="M293" s="470"/>
      <c r="N293" s="470"/>
      <c r="O293" s="470"/>
      <c r="P293" s="470"/>
      <c r="Q293" s="470"/>
      <c r="R293" s="470"/>
      <c r="S293" s="277"/>
      <c r="T293" s="277"/>
      <c r="U293" s="277"/>
      <c r="V293" s="277"/>
      <c r="W293" s="277"/>
      <c r="X293" s="277"/>
      <c r="Y293" s="277"/>
      <c r="Z293" s="277"/>
      <c r="AA293" s="277"/>
      <c r="AB293" s="277"/>
      <c r="AC293" s="277"/>
      <c r="AD293" s="277"/>
      <c r="AE293" s="277"/>
      <c r="AF293" s="277"/>
      <c r="AG293" s="277"/>
      <c r="AH293" s="277"/>
      <c r="AI293" s="277"/>
      <c r="AJ293" s="277"/>
      <c r="AK293" s="277"/>
      <c r="AL293" s="277"/>
      <c r="AM293" s="277"/>
      <c r="AN293" s="277"/>
      <c r="AO293" s="277"/>
      <c r="AP293" s="277"/>
      <c r="AQ293" s="277"/>
      <c r="AR293" s="277"/>
      <c r="AS293" s="277"/>
      <c r="AT293" s="277"/>
      <c r="AU293" s="277"/>
      <c r="AV293" s="277"/>
      <c r="AW293" s="277"/>
      <c r="AX293" s="277"/>
      <c r="AY293" s="277"/>
      <c r="AZ293" s="277"/>
      <c r="BA293" s="277"/>
      <c r="BB293" s="277"/>
      <c r="BC293" s="277"/>
      <c r="BD293" s="277"/>
      <c r="BE293" s="277"/>
      <c r="BF293" s="277"/>
      <c r="BG293" s="206"/>
    </row>
    <row r="294" spans="1:59" s="196" customFormat="1" ht="15.6" x14ac:dyDescent="0.3">
      <c r="A294" s="557"/>
      <c r="B294" s="587"/>
      <c r="C294" s="588"/>
      <c r="D294" s="588"/>
      <c r="E294" s="588"/>
      <c r="F294" s="588"/>
      <c r="G294" s="588"/>
      <c r="H294" s="588"/>
      <c r="I294" s="588"/>
      <c r="J294" s="557"/>
      <c r="K294" s="210"/>
      <c r="L294" s="470"/>
      <c r="M294" s="470"/>
      <c r="N294" s="470"/>
      <c r="O294" s="470"/>
      <c r="P294" s="470"/>
      <c r="Q294" s="470"/>
      <c r="R294" s="470"/>
      <c r="S294" s="277"/>
      <c r="T294" s="277"/>
      <c r="U294" s="277"/>
      <c r="V294" s="277"/>
      <c r="W294" s="277"/>
      <c r="X294" s="277"/>
      <c r="Y294" s="277"/>
      <c r="Z294" s="277"/>
      <c r="AA294" s="277"/>
      <c r="AB294" s="277"/>
      <c r="AC294" s="277"/>
      <c r="AD294" s="277"/>
      <c r="AE294" s="277"/>
      <c r="AF294" s="277"/>
      <c r="AG294" s="277"/>
      <c r="AH294" s="277"/>
      <c r="AI294" s="277"/>
      <c r="AJ294" s="277"/>
      <c r="AK294" s="277"/>
      <c r="AL294" s="277"/>
      <c r="AM294" s="277"/>
      <c r="AN294" s="277"/>
      <c r="AO294" s="277"/>
      <c r="AP294" s="277"/>
      <c r="AQ294" s="277"/>
      <c r="AR294" s="277"/>
      <c r="AS294" s="277"/>
      <c r="AT294" s="277"/>
      <c r="AU294" s="277"/>
      <c r="AV294" s="277"/>
      <c r="AW294" s="277"/>
      <c r="AX294" s="277"/>
      <c r="AY294" s="277"/>
      <c r="AZ294" s="277"/>
      <c r="BA294" s="277"/>
      <c r="BB294" s="277"/>
      <c r="BC294" s="277"/>
      <c r="BD294" s="277"/>
      <c r="BE294" s="277"/>
      <c r="BF294" s="277"/>
      <c r="BG294" s="206"/>
    </row>
    <row r="295" spans="1:59" s="196" customFormat="1" ht="15.6" x14ac:dyDescent="0.3">
      <c r="A295" s="557"/>
      <c r="B295" s="587"/>
      <c r="C295" s="588"/>
      <c r="D295" s="588"/>
      <c r="E295" s="588"/>
      <c r="F295" s="588"/>
      <c r="G295" s="588"/>
      <c r="H295" s="588"/>
      <c r="I295" s="588"/>
      <c r="J295" s="557"/>
      <c r="K295" s="210"/>
      <c r="L295" s="470"/>
      <c r="M295" s="470"/>
      <c r="N295" s="470"/>
      <c r="O295" s="470"/>
      <c r="P295" s="470"/>
      <c r="Q295" s="470"/>
      <c r="R295" s="470"/>
      <c r="S295" s="277"/>
      <c r="T295" s="277"/>
      <c r="U295" s="277"/>
      <c r="V295" s="277"/>
      <c r="W295" s="277"/>
      <c r="X295" s="277"/>
      <c r="Y295" s="277"/>
      <c r="Z295" s="277"/>
      <c r="AA295" s="277"/>
      <c r="AB295" s="277"/>
      <c r="AC295" s="277"/>
      <c r="AD295" s="277"/>
      <c r="AE295" s="277"/>
      <c r="AF295" s="277"/>
      <c r="AG295" s="277"/>
      <c r="AH295" s="277"/>
      <c r="AI295" s="277"/>
      <c r="AJ295" s="277"/>
      <c r="AK295" s="277"/>
      <c r="AL295" s="277"/>
      <c r="AM295" s="277"/>
      <c r="AN295" s="277"/>
      <c r="AO295" s="277"/>
      <c r="AP295" s="277"/>
      <c r="AQ295" s="277"/>
      <c r="AR295" s="277"/>
      <c r="AS295" s="277"/>
      <c r="AT295" s="277"/>
      <c r="AU295" s="277"/>
      <c r="AV295" s="277"/>
      <c r="AW295" s="277"/>
      <c r="AX295" s="277"/>
      <c r="AY295" s="277"/>
      <c r="AZ295" s="277"/>
      <c r="BA295" s="277"/>
      <c r="BB295" s="277"/>
      <c r="BC295" s="277"/>
      <c r="BD295" s="277"/>
      <c r="BE295" s="277"/>
      <c r="BF295" s="277"/>
      <c r="BG295" s="206"/>
    </row>
    <row r="296" spans="1:59" s="196" customFormat="1" ht="15.6" x14ac:dyDescent="0.3">
      <c r="A296" s="557"/>
      <c r="B296" s="587"/>
      <c r="C296" s="588"/>
      <c r="D296" s="588"/>
      <c r="E296" s="588"/>
      <c r="F296" s="588"/>
      <c r="G296" s="588"/>
      <c r="H296" s="588"/>
      <c r="I296" s="588"/>
      <c r="J296" s="557"/>
      <c r="K296" s="210"/>
      <c r="L296" s="470"/>
      <c r="M296" s="470"/>
      <c r="N296" s="470"/>
      <c r="O296" s="470"/>
      <c r="P296" s="470"/>
      <c r="Q296" s="470"/>
      <c r="R296" s="470"/>
      <c r="S296" s="277"/>
      <c r="T296" s="277"/>
      <c r="U296" s="277"/>
      <c r="V296" s="277"/>
      <c r="W296" s="277"/>
      <c r="X296" s="277"/>
      <c r="Y296" s="277"/>
      <c r="Z296" s="277"/>
      <c r="AA296" s="277"/>
      <c r="AB296" s="277"/>
      <c r="AC296" s="277"/>
      <c r="AD296" s="277"/>
      <c r="AE296" s="277"/>
      <c r="AF296" s="277"/>
      <c r="AG296" s="277"/>
      <c r="AH296" s="277"/>
      <c r="AI296" s="277"/>
      <c r="AJ296" s="277"/>
      <c r="AK296" s="277"/>
      <c r="AL296" s="277"/>
      <c r="AM296" s="277"/>
      <c r="AN296" s="277"/>
      <c r="AO296" s="277"/>
      <c r="AP296" s="277"/>
      <c r="AQ296" s="277"/>
      <c r="AR296" s="277"/>
      <c r="AS296" s="277"/>
      <c r="AT296" s="277"/>
      <c r="AU296" s="277"/>
      <c r="AV296" s="277"/>
      <c r="AW296" s="277"/>
      <c r="AX296" s="277"/>
      <c r="AY296" s="277"/>
      <c r="AZ296" s="277"/>
      <c r="BA296" s="277"/>
      <c r="BB296" s="277"/>
      <c r="BC296" s="277"/>
      <c r="BD296" s="277"/>
      <c r="BE296" s="277"/>
      <c r="BF296" s="277"/>
      <c r="BG296" s="206"/>
    </row>
    <row r="297" spans="1:59" x14ac:dyDescent="0.3">
      <c r="A297" s="589"/>
      <c r="B297" s="590"/>
      <c r="C297" s="591"/>
      <c r="D297" s="591"/>
      <c r="E297" s="591"/>
      <c r="F297" s="591"/>
      <c r="G297" s="591"/>
      <c r="H297" s="591"/>
      <c r="I297" s="591"/>
    </row>
    <row r="298" spans="1:59" s="193" customFormat="1" ht="15.6" x14ac:dyDescent="0.3">
      <c r="A298" s="186"/>
      <c r="B298" s="187" t="s">
        <v>128</v>
      </c>
      <c r="C298" s="188"/>
      <c r="D298" s="188"/>
      <c r="E298" s="189"/>
      <c r="F298" s="189"/>
      <c r="G298" s="190" t="s">
        <v>161</v>
      </c>
      <c r="H298" s="191"/>
      <c r="I298" s="189"/>
      <c r="J298" s="572"/>
      <c r="K298" s="197"/>
      <c r="L298" s="197"/>
      <c r="M298" s="197"/>
      <c r="N298" s="197"/>
      <c r="O298" s="197"/>
      <c r="P298" s="197"/>
      <c r="Q298" s="197"/>
      <c r="R298" s="197"/>
      <c r="S298" s="197"/>
      <c r="T298" s="197"/>
      <c r="U298" s="197"/>
      <c r="V298" s="197"/>
      <c r="W298" s="197"/>
      <c r="X298" s="197"/>
      <c r="Y298" s="197"/>
      <c r="Z298" s="197"/>
      <c r="AA298" s="197"/>
      <c r="AB298" s="197"/>
      <c r="AC298" s="197"/>
      <c r="AD298" s="197"/>
      <c r="AE298" s="197"/>
      <c r="AF298" s="197"/>
      <c r="AG298" s="197"/>
      <c r="AH298" s="197"/>
      <c r="AI298" s="197"/>
      <c r="AJ298" s="197"/>
      <c r="AK298" s="197"/>
      <c r="AL298" s="197"/>
      <c r="AM298" s="197"/>
      <c r="AN298" s="197"/>
      <c r="AO298" s="197"/>
      <c r="AP298" s="197"/>
      <c r="AQ298" s="197"/>
      <c r="AR298" s="197"/>
      <c r="AS298" s="197"/>
      <c r="AT298" s="197"/>
      <c r="AU298" s="197"/>
      <c r="AV298" s="197"/>
      <c r="AW298" s="197"/>
      <c r="AX298" s="197"/>
      <c r="AY298" s="197"/>
      <c r="AZ298" s="197"/>
      <c r="BA298" s="197"/>
      <c r="BB298" s="197"/>
      <c r="BC298" s="197"/>
      <c r="BD298" s="197"/>
      <c r="BE298" s="197"/>
      <c r="BF298" s="197"/>
      <c r="BG298" s="189"/>
    </row>
    <row r="299" spans="1:59" s="193" customFormat="1" ht="15.6" x14ac:dyDescent="0.25">
      <c r="A299" s="192"/>
      <c r="B299" s="187" t="s">
        <v>129</v>
      </c>
      <c r="G299" s="194" t="s">
        <v>118</v>
      </c>
      <c r="J299" s="572"/>
      <c r="K299" s="197"/>
      <c r="L299" s="197"/>
      <c r="M299" s="197"/>
      <c r="N299" s="197"/>
      <c r="O299" s="197"/>
      <c r="P299" s="197"/>
      <c r="Q299" s="197"/>
      <c r="R299" s="197"/>
      <c r="S299" s="197"/>
      <c r="T299" s="197"/>
      <c r="U299" s="197"/>
      <c r="V299" s="197"/>
      <c r="W299" s="197"/>
      <c r="X299" s="197"/>
      <c r="Y299" s="197"/>
      <c r="Z299" s="197"/>
      <c r="AA299" s="197"/>
      <c r="AB299" s="197"/>
      <c r="AC299" s="197"/>
      <c r="AD299" s="197"/>
      <c r="AE299" s="197"/>
      <c r="AF299" s="197"/>
      <c r="AG299" s="197"/>
      <c r="AH299" s="197"/>
      <c r="AI299" s="197"/>
      <c r="AJ299" s="197"/>
      <c r="AK299" s="197"/>
      <c r="AL299" s="197"/>
      <c r="AM299" s="197"/>
      <c r="AN299" s="197"/>
      <c r="AO299" s="197"/>
      <c r="AP299" s="197"/>
      <c r="AQ299" s="197"/>
      <c r="AR299" s="197"/>
      <c r="AS299" s="197"/>
      <c r="AT299" s="197"/>
      <c r="AU299" s="197"/>
      <c r="AV299" s="197"/>
      <c r="AW299" s="197"/>
      <c r="AX299" s="197"/>
      <c r="AY299" s="197"/>
      <c r="AZ299" s="197"/>
      <c r="BA299" s="197"/>
      <c r="BB299" s="197"/>
      <c r="BC299" s="197"/>
      <c r="BD299" s="197"/>
      <c r="BE299" s="197"/>
      <c r="BF299" s="197"/>
      <c r="BG299" s="189"/>
    </row>
    <row r="300" spans="1:59" s="193" customFormat="1" ht="15.6" x14ac:dyDescent="0.25">
      <c r="A300" s="192"/>
      <c r="B300" s="187" t="s">
        <v>130</v>
      </c>
      <c r="G300" s="194" t="s">
        <v>119</v>
      </c>
      <c r="J300" s="572"/>
      <c r="K300" s="197"/>
      <c r="L300" s="197"/>
      <c r="M300" s="197"/>
      <c r="N300" s="197"/>
      <c r="O300" s="197"/>
      <c r="P300" s="197"/>
      <c r="Q300" s="197"/>
      <c r="R300" s="197"/>
      <c r="S300" s="197"/>
      <c r="T300" s="197"/>
      <c r="U300" s="197"/>
      <c r="V300" s="197"/>
      <c r="W300" s="197"/>
      <c r="X300" s="197"/>
      <c r="Y300" s="197"/>
      <c r="Z300" s="197"/>
      <c r="AA300" s="197"/>
      <c r="AB300" s="197"/>
      <c r="AC300" s="197"/>
      <c r="AD300" s="197"/>
      <c r="AE300" s="197"/>
      <c r="AF300" s="197"/>
      <c r="AG300" s="197"/>
      <c r="AH300" s="197"/>
      <c r="AI300" s="197"/>
      <c r="AJ300" s="197"/>
      <c r="AK300" s="197"/>
      <c r="AL300" s="197"/>
      <c r="AM300" s="197"/>
      <c r="AN300" s="197"/>
      <c r="AO300" s="197"/>
      <c r="AP300" s="197"/>
      <c r="AQ300" s="197"/>
      <c r="AR300" s="197"/>
      <c r="AS300" s="197"/>
      <c r="AT300" s="197"/>
      <c r="AU300" s="197"/>
      <c r="AV300" s="197"/>
      <c r="AW300" s="197"/>
      <c r="AX300" s="197"/>
      <c r="AY300" s="197"/>
      <c r="AZ300" s="197"/>
      <c r="BA300" s="197"/>
      <c r="BB300" s="197"/>
      <c r="BC300" s="197"/>
      <c r="BD300" s="197"/>
      <c r="BE300" s="197"/>
      <c r="BF300" s="197"/>
      <c r="BG300" s="189"/>
    </row>
    <row r="301" spans="1:59" s="189" customFormat="1" ht="15.6" x14ac:dyDescent="0.3">
      <c r="A301" s="186"/>
      <c r="B301" s="264"/>
      <c r="G301" s="265"/>
      <c r="J301" s="572"/>
      <c r="K301" s="197"/>
      <c r="L301" s="197"/>
      <c r="M301" s="197"/>
      <c r="N301" s="197"/>
      <c r="O301" s="197"/>
      <c r="P301" s="197"/>
      <c r="Q301" s="197"/>
      <c r="R301" s="197"/>
      <c r="S301" s="197"/>
      <c r="T301" s="197"/>
      <c r="U301" s="197"/>
      <c r="V301" s="197"/>
      <c r="W301" s="197"/>
      <c r="X301" s="197"/>
      <c r="Y301" s="197"/>
      <c r="Z301" s="197"/>
      <c r="AA301" s="197"/>
      <c r="AB301" s="197"/>
      <c r="AC301" s="197"/>
      <c r="AD301" s="197"/>
      <c r="AE301" s="197"/>
      <c r="AF301" s="197"/>
      <c r="AG301" s="197"/>
      <c r="AH301" s="197"/>
      <c r="AI301" s="197"/>
      <c r="AJ301" s="197"/>
      <c r="AK301" s="197"/>
      <c r="AL301" s="197"/>
      <c r="AM301" s="197"/>
      <c r="AN301" s="197"/>
      <c r="AO301" s="197"/>
      <c r="AP301" s="197"/>
      <c r="AQ301" s="197"/>
      <c r="AR301" s="197"/>
      <c r="AS301" s="197"/>
      <c r="AT301" s="197"/>
      <c r="AU301" s="197"/>
      <c r="AV301" s="197"/>
      <c r="AW301" s="197"/>
      <c r="AX301" s="197"/>
      <c r="AY301" s="197"/>
      <c r="AZ301" s="197"/>
      <c r="BA301" s="197"/>
      <c r="BB301" s="197"/>
      <c r="BC301" s="197"/>
      <c r="BD301" s="197"/>
      <c r="BE301" s="197"/>
      <c r="BF301" s="197"/>
    </row>
    <row r="302" spans="1:59" s="197" customFormat="1" ht="13.2" x14ac:dyDescent="0.25">
      <c r="A302" s="266"/>
      <c r="B302" s="267"/>
      <c r="J302" s="572"/>
    </row>
    <row r="303" spans="1:59" s="263" customFormat="1" x14ac:dyDescent="0.3">
      <c r="A303" s="268"/>
      <c r="B303" s="269"/>
      <c r="J303" s="550"/>
    </row>
    <row r="304" spans="1:59" s="263" customFormat="1" x14ac:dyDescent="0.3">
      <c r="A304" s="268"/>
      <c r="B304" s="269"/>
      <c r="J304" s="550"/>
    </row>
    <row r="305" spans="1:10" s="263" customFormat="1" x14ac:dyDescent="0.3">
      <c r="A305" s="268"/>
      <c r="B305" s="269"/>
      <c r="J305" s="550"/>
    </row>
    <row r="306" spans="1:10" s="263" customFormat="1" x14ac:dyDescent="0.3">
      <c r="A306" s="268"/>
      <c r="B306" s="269"/>
      <c r="J306" s="550"/>
    </row>
    <row r="307" spans="1:10" s="263" customFormat="1" x14ac:dyDescent="0.3">
      <c r="A307" s="268"/>
      <c r="B307" s="269"/>
      <c r="J307" s="550"/>
    </row>
    <row r="308" spans="1:10" s="263" customFormat="1" x14ac:dyDescent="0.3">
      <c r="A308" s="268"/>
      <c r="B308" s="269"/>
      <c r="J308" s="550"/>
    </row>
    <row r="309" spans="1:10" s="263" customFormat="1" x14ac:dyDescent="0.3">
      <c r="A309" s="268"/>
      <c r="B309" s="269"/>
      <c r="J309" s="550"/>
    </row>
    <row r="310" spans="1:10" s="263" customFormat="1" x14ac:dyDescent="0.3">
      <c r="A310" s="268"/>
      <c r="B310" s="269"/>
      <c r="J310" s="550"/>
    </row>
    <row r="311" spans="1:10" s="263" customFormat="1" x14ac:dyDescent="0.3">
      <c r="A311" s="268"/>
      <c r="B311" s="269"/>
      <c r="J311" s="550"/>
    </row>
    <row r="312" spans="1:10" s="263" customFormat="1" x14ac:dyDescent="0.3">
      <c r="A312" s="268"/>
      <c r="B312" s="269"/>
      <c r="J312" s="550"/>
    </row>
    <row r="313" spans="1:10" s="263" customFormat="1" x14ac:dyDescent="0.3">
      <c r="A313" s="268"/>
      <c r="B313" s="269"/>
      <c r="J313" s="550"/>
    </row>
    <row r="314" spans="1:10" s="263" customFormat="1" x14ac:dyDescent="0.3">
      <c r="A314" s="268"/>
      <c r="B314" s="269"/>
      <c r="J314" s="550"/>
    </row>
    <row r="315" spans="1:10" s="263" customFormat="1" x14ac:dyDescent="0.3">
      <c r="A315" s="268"/>
      <c r="B315" s="269"/>
      <c r="J315" s="550"/>
    </row>
    <row r="316" spans="1:10" s="263" customFormat="1" x14ac:dyDescent="0.3">
      <c r="A316" s="268"/>
      <c r="B316" s="269"/>
      <c r="J316" s="550"/>
    </row>
    <row r="317" spans="1:10" s="263" customFormat="1" x14ac:dyDescent="0.3">
      <c r="A317" s="268"/>
      <c r="B317" s="269"/>
      <c r="J317" s="550"/>
    </row>
    <row r="318" spans="1:10" s="263" customFormat="1" x14ac:dyDescent="0.3">
      <c r="A318" s="268"/>
      <c r="B318" s="269"/>
      <c r="J318" s="550"/>
    </row>
    <row r="319" spans="1:10" s="263" customFormat="1" x14ac:dyDescent="0.3">
      <c r="A319" s="268"/>
      <c r="B319" s="269"/>
      <c r="J319" s="550"/>
    </row>
    <row r="320" spans="1:10" s="263" customFormat="1" x14ac:dyDescent="0.3">
      <c r="A320" s="268"/>
      <c r="B320" s="269"/>
      <c r="J320" s="550"/>
    </row>
    <row r="321" spans="1:10" s="263" customFormat="1" x14ac:dyDescent="0.3">
      <c r="A321" s="268"/>
      <c r="B321" s="269"/>
      <c r="J321" s="550"/>
    </row>
    <row r="322" spans="1:10" s="263" customFormat="1" x14ac:dyDescent="0.3">
      <c r="A322" s="268"/>
      <c r="B322" s="269"/>
      <c r="J322" s="550"/>
    </row>
    <row r="323" spans="1:10" s="263" customFormat="1" x14ac:dyDescent="0.3">
      <c r="A323" s="268"/>
      <c r="B323" s="269"/>
      <c r="J323" s="550"/>
    </row>
    <row r="324" spans="1:10" s="263" customFormat="1" x14ac:dyDescent="0.3">
      <c r="A324" s="268"/>
      <c r="B324" s="269"/>
      <c r="J324" s="550"/>
    </row>
    <row r="325" spans="1:10" s="263" customFormat="1" x14ac:dyDescent="0.3">
      <c r="A325" s="268"/>
      <c r="B325" s="269"/>
      <c r="J325" s="550"/>
    </row>
    <row r="326" spans="1:10" s="263" customFormat="1" x14ac:dyDescent="0.3">
      <c r="A326" s="268"/>
      <c r="B326" s="269"/>
      <c r="J326" s="550"/>
    </row>
    <row r="327" spans="1:10" s="263" customFormat="1" x14ac:dyDescent="0.3">
      <c r="A327" s="268"/>
      <c r="B327" s="269"/>
      <c r="J327" s="550"/>
    </row>
    <row r="328" spans="1:10" s="263" customFormat="1" x14ac:dyDescent="0.3">
      <c r="A328" s="268"/>
      <c r="B328" s="269"/>
      <c r="J328" s="550"/>
    </row>
    <row r="329" spans="1:10" s="263" customFormat="1" x14ac:dyDescent="0.3">
      <c r="A329" s="268"/>
      <c r="B329" s="269"/>
      <c r="J329" s="550"/>
    </row>
    <row r="330" spans="1:10" s="263" customFormat="1" x14ac:dyDescent="0.3">
      <c r="A330" s="268"/>
      <c r="B330" s="269"/>
      <c r="J330" s="550"/>
    </row>
    <row r="331" spans="1:10" s="263" customFormat="1" x14ac:dyDescent="0.3">
      <c r="A331" s="268"/>
      <c r="B331" s="269"/>
      <c r="J331" s="550"/>
    </row>
    <row r="332" spans="1:10" s="263" customFormat="1" x14ac:dyDescent="0.3">
      <c r="A332" s="268"/>
      <c r="B332" s="269"/>
      <c r="J332" s="550"/>
    </row>
    <row r="333" spans="1:10" s="263" customFormat="1" x14ac:dyDescent="0.3">
      <c r="A333" s="268"/>
      <c r="B333" s="269"/>
      <c r="J333" s="550"/>
    </row>
    <row r="334" spans="1:10" s="263" customFormat="1" x14ac:dyDescent="0.3">
      <c r="A334" s="268"/>
      <c r="B334" s="269"/>
      <c r="J334" s="550"/>
    </row>
    <row r="335" spans="1:10" s="263" customFormat="1" x14ac:dyDescent="0.3">
      <c r="A335" s="268"/>
      <c r="B335" s="269"/>
      <c r="J335" s="550"/>
    </row>
    <row r="336" spans="1:10" s="263" customFormat="1" x14ac:dyDescent="0.3">
      <c r="A336" s="268"/>
      <c r="B336" s="269"/>
      <c r="J336" s="550"/>
    </row>
    <row r="337" spans="1:10" s="263" customFormat="1" x14ac:dyDescent="0.3">
      <c r="A337" s="268"/>
      <c r="B337" s="269"/>
      <c r="J337" s="550"/>
    </row>
    <row r="338" spans="1:10" s="263" customFormat="1" x14ac:dyDescent="0.3">
      <c r="A338" s="268"/>
      <c r="B338" s="269"/>
      <c r="J338" s="550"/>
    </row>
    <row r="339" spans="1:10" s="263" customFormat="1" x14ac:dyDescent="0.3">
      <c r="A339" s="268"/>
      <c r="B339" s="269"/>
      <c r="J339" s="550"/>
    </row>
    <row r="340" spans="1:10" s="263" customFormat="1" x14ac:dyDescent="0.3">
      <c r="A340" s="268"/>
      <c r="B340" s="269"/>
      <c r="J340" s="550"/>
    </row>
    <row r="341" spans="1:10" s="263" customFormat="1" x14ac:dyDescent="0.3">
      <c r="A341" s="268"/>
      <c r="B341" s="269"/>
      <c r="J341" s="550"/>
    </row>
    <row r="342" spans="1:10" s="263" customFormat="1" x14ac:dyDescent="0.3">
      <c r="A342" s="268"/>
      <c r="B342" s="269"/>
      <c r="J342" s="550"/>
    </row>
    <row r="343" spans="1:10" s="263" customFormat="1" x14ac:dyDescent="0.3">
      <c r="A343" s="268"/>
      <c r="B343" s="269"/>
      <c r="J343" s="550"/>
    </row>
    <row r="344" spans="1:10" s="263" customFormat="1" x14ac:dyDescent="0.3">
      <c r="A344" s="268"/>
      <c r="B344" s="269"/>
      <c r="J344" s="550"/>
    </row>
    <row r="345" spans="1:10" s="263" customFormat="1" x14ac:dyDescent="0.3">
      <c r="A345" s="268"/>
      <c r="B345" s="269"/>
      <c r="J345" s="550"/>
    </row>
    <row r="346" spans="1:10" s="263" customFormat="1" x14ac:dyDescent="0.3">
      <c r="A346" s="268"/>
      <c r="B346" s="269"/>
      <c r="J346" s="550"/>
    </row>
    <row r="347" spans="1:10" s="263" customFormat="1" x14ac:dyDescent="0.3">
      <c r="A347" s="268"/>
      <c r="B347" s="269"/>
      <c r="J347" s="550"/>
    </row>
    <row r="348" spans="1:10" s="263" customFormat="1" x14ac:dyDescent="0.3">
      <c r="A348" s="268"/>
      <c r="B348" s="269"/>
      <c r="J348" s="550"/>
    </row>
    <row r="349" spans="1:10" s="263" customFormat="1" x14ac:dyDescent="0.3">
      <c r="A349" s="268"/>
      <c r="B349" s="269"/>
      <c r="J349" s="550"/>
    </row>
    <row r="350" spans="1:10" s="263" customFormat="1" x14ac:dyDescent="0.3">
      <c r="A350" s="268"/>
      <c r="B350" s="269"/>
      <c r="J350" s="550"/>
    </row>
    <row r="351" spans="1:10" s="263" customFormat="1" x14ac:dyDescent="0.3">
      <c r="A351" s="268"/>
      <c r="B351" s="269"/>
      <c r="J351" s="550"/>
    </row>
    <row r="352" spans="1:10" s="263" customFormat="1" x14ac:dyDescent="0.3">
      <c r="A352" s="268"/>
      <c r="B352" s="269"/>
      <c r="J352" s="550"/>
    </row>
    <row r="353" spans="1:10" s="263" customFormat="1" x14ac:dyDescent="0.3">
      <c r="A353" s="268"/>
      <c r="B353" s="269"/>
      <c r="J353" s="550"/>
    </row>
    <row r="354" spans="1:10" s="263" customFormat="1" x14ac:dyDescent="0.3">
      <c r="A354" s="268"/>
      <c r="B354" s="269"/>
      <c r="J354" s="550"/>
    </row>
    <row r="355" spans="1:10" s="263" customFormat="1" x14ac:dyDescent="0.3">
      <c r="A355" s="268"/>
      <c r="B355" s="269"/>
      <c r="J355" s="550"/>
    </row>
    <row r="356" spans="1:10" s="263" customFormat="1" x14ac:dyDescent="0.3">
      <c r="A356" s="268"/>
      <c r="B356" s="269"/>
      <c r="J356" s="550"/>
    </row>
    <row r="357" spans="1:10" s="263" customFormat="1" x14ac:dyDescent="0.3">
      <c r="A357" s="268"/>
      <c r="B357" s="269"/>
      <c r="J357" s="550"/>
    </row>
    <row r="358" spans="1:10" s="263" customFormat="1" x14ac:dyDescent="0.3">
      <c r="A358" s="268"/>
      <c r="B358" s="269"/>
      <c r="J358" s="550"/>
    </row>
    <row r="359" spans="1:10" s="263" customFormat="1" x14ac:dyDescent="0.3">
      <c r="A359" s="268"/>
      <c r="B359" s="269"/>
      <c r="J359" s="550"/>
    </row>
    <row r="360" spans="1:10" s="263" customFormat="1" x14ac:dyDescent="0.3">
      <c r="A360" s="268"/>
      <c r="B360" s="269"/>
      <c r="J360" s="550"/>
    </row>
    <row r="361" spans="1:10" s="263" customFormat="1" x14ac:dyDescent="0.3">
      <c r="A361" s="268"/>
      <c r="B361" s="269"/>
      <c r="J361" s="550"/>
    </row>
    <row r="362" spans="1:10" s="263" customFormat="1" x14ac:dyDescent="0.3">
      <c r="A362" s="268"/>
      <c r="B362" s="269"/>
      <c r="J362" s="550"/>
    </row>
    <row r="363" spans="1:10" s="263" customFormat="1" x14ac:dyDescent="0.3">
      <c r="A363" s="268"/>
      <c r="B363" s="269"/>
      <c r="J363" s="550"/>
    </row>
    <row r="364" spans="1:10" s="263" customFormat="1" x14ac:dyDescent="0.3">
      <c r="A364" s="268"/>
      <c r="B364" s="269"/>
      <c r="J364" s="550"/>
    </row>
    <row r="365" spans="1:10" s="263" customFormat="1" x14ac:dyDescent="0.3">
      <c r="A365" s="268"/>
      <c r="B365" s="269"/>
      <c r="J365" s="550"/>
    </row>
    <row r="366" spans="1:10" s="263" customFormat="1" x14ac:dyDescent="0.3">
      <c r="A366" s="268"/>
      <c r="B366" s="269"/>
      <c r="J366" s="550"/>
    </row>
    <row r="367" spans="1:10" s="263" customFormat="1" x14ac:dyDescent="0.3">
      <c r="A367" s="268"/>
      <c r="B367" s="269"/>
      <c r="J367" s="550"/>
    </row>
    <row r="368" spans="1:10" s="263" customFormat="1" x14ac:dyDescent="0.3">
      <c r="A368" s="268"/>
      <c r="B368" s="269"/>
      <c r="J368" s="550"/>
    </row>
    <row r="369" spans="1:10" s="263" customFormat="1" x14ac:dyDescent="0.3">
      <c r="A369" s="268"/>
      <c r="B369" s="269"/>
      <c r="J369" s="550"/>
    </row>
    <row r="370" spans="1:10" s="263" customFormat="1" x14ac:dyDescent="0.3">
      <c r="A370" s="268"/>
      <c r="B370" s="269"/>
      <c r="J370" s="550"/>
    </row>
    <row r="371" spans="1:10" s="263" customFormat="1" x14ac:dyDescent="0.3">
      <c r="A371" s="268"/>
      <c r="B371" s="269"/>
      <c r="J371" s="550"/>
    </row>
    <row r="372" spans="1:10" s="263" customFormat="1" x14ac:dyDescent="0.3">
      <c r="A372" s="268"/>
      <c r="B372" s="269"/>
      <c r="J372" s="550"/>
    </row>
    <row r="373" spans="1:10" s="263" customFormat="1" x14ac:dyDescent="0.3">
      <c r="A373" s="268"/>
      <c r="B373" s="269"/>
      <c r="J373" s="550"/>
    </row>
    <row r="374" spans="1:10" s="263" customFormat="1" x14ac:dyDescent="0.3">
      <c r="A374" s="268"/>
      <c r="B374" s="269"/>
      <c r="J374" s="550"/>
    </row>
    <row r="375" spans="1:10" s="263" customFormat="1" x14ac:dyDescent="0.3">
      <c r="A375" s="268"/>
      <c r="B375" s="269"/>
      <c r="J375" s="550"/>
    </row>
    <row r="376" spans="1:10" s="263" customFormat="1" x14ac:dyDescent="0.3">
      <c r="A376" s="268"/>
      <c r="B376" s="269"/>
      <c r="J376" s="550"/>
    </row>
    <row r="377" spans="1:10" s="263" customFormat="1" x14ac:dyDescent="0.3">
      <c r="A377" s="268"/>
      <c r="B377" s="269"/>
      <c r="J377" s="550"/>
    </row>
    <row r="378" spans="1:10" s="263" customFormat="1" x14ac:dyDescent="0.3">
      <c r="A378" s="268"/>
      <c r="B378" s="269"/>
      <c r="J378" s="550"/>
    </row>
    <row r="379" spans="1:10" s="263" customFormat="1" x14ac:dyDescent="0.3">
      <c r="A379" s="268"/>
      <c r="B379" s="269"/>
      <c r="J379" s="550"/>
    </row>
    <row r="380" spans="1:10" s="263" customFormat="1" x14ac:dyDescent="0.3">
      <c r="A380" s="268"/>
      <c r="B380" s="269"/>
      <c r="J380" s="550"/>
    </row>
    <row r="381" spans="1:10" s="263" customFormat="1" x14ac:dyDescent="0.3">
      <c r="A381" s="268"/>
      <c r="B381" s="269"/>
      <c r="J381" s="550"/>
    </row>
    <row r="382" spans="1:10" s="263" customFormat="1" x14ac:dyDescent="0.3">
      <c r="A382" s="268"/>
      <c r="B382" s="269"/>
      <c r="J382" s="550"/>
    </row>
    <row r="383" spans="1:10" s="263" customFormat="1" x14ac:dyDescent="0.3">
      <c r="A383" s="268"/>
      <c r="B383" s="269"/>
      <c r="J383" s="550"/>
    </row>
    <row r="384" spans="1:10" s="263" customFormat="1" x14ac:dyDescent="0.3">
      <c r="A384" s="268"/>
      <c r="B384" s="269"/>
      <c r="J384" s="550"/>
    </row>
    <row r="385" spans="1:10" s="263" customFormat="1" x14ac:dyDescent="0.3">
      <c r="A385" s="268"/>
      <c r="B385" s="269"/>
      <c r="J385" s="550"/>
    </row>
    <row r="386" spans="1:10" s="263" customFormat="1" x14ac:dyDescent="0.3">
      <c r="A386" s="268"/>
      <c r="B386" s="269"/>
      <c r="J386" s="550"/>
    </row>
    <row r="387" spans="1:10" s="263" customFormat="1" x14ac:dyDescent="0.3">
      <c r="A387" s="268"/>
      <c r="B387" s="269"/>
      <c r="J387" s="550"/>
    </row>
    <row r="388" spans="1:10" s="263" customFormat="1" x14ac:dyDescent="0.3">
      <c r="A388" s="268"/>
      <c r="B388" s="269"/>
      <c r="J388" s="550"/>
    </row>
    <row r="389" spans="1:10" s="263" customFormat="1" x14ac:dyDescent="0.3">
      <c r="A389" s="268"/>
      <c r="B389" s="269"/>
      <c r="J389" s="550"/>
    </row>
    <row r="390" spans="1:10" s="263" customFormat="1" x14ac:dyDescent="0.3">
      <c r="A390" s="268"/>
      <c r="B390" s="269"/>
      <c r="J390" s="550"/>
    </row>
    <row r="391" spans="1:10" s="263" customFormat="1" x14ac:dyDescent="0.3">
      <c r="A391" s="268"/>
      <c r="B391" s="269"/>
      <c r="J391" s="550"/>
    </row>
    <row r="392" spans="1:10" s="263" customFormat="1" x14ac:dyDescent="0.3">
      <c r="A392" s="268"/>
      <c r="B392" s="269"/>
      <c r="J392" s="550"/>
    </row>
    <row r="393" spans="1:10" s="263" customFormat="1" x14ac:dyDescent="0.3">
      <c r="A393" s="268"/>
      <c r="B393" s="269"/>
      <c r="J393" s="550"/>
    </row>
    <row r="394" spans="1:10" s="263" customFormat="1" x14ac:dyDescent="0.3">
      <c r="A394" s="268"/>
      <c r="B394" s="269"/>
      <c r="J394" s="550"/>
    </row>
    <row r="395" spans="1:10" s="263" customFormat="1" x14ac:dyDescent="0.3">
      <c r="A395" s="268"/>
      <c r="B395" s="269"/>
      <c r="J395" s="550"/>
    </row>
    <row r="396" spans="1:10" s="263" customFormat="1" x14ac:dyDescent="0.3">
      <c r="A396" s="268"/>
      <c r="B396" s="269"/>
      <c r="J396" s="550"/>
    </row>
    <row r="397" spans="1:10" s="263" customFormat="1" x14ac:dyDescent="0.3">
      <c r="A397" s="268"/>
      <c r="B397" s="269"/>
      <c r="J397" s="550"/>
    </row>
    <row r="398" spans="1:10" s="263" customFormat="1" x14ac:dyDescent="0.3">
      <c r="A398" s="268"/>
      <c r="B398" s="269"/>
      <c r="J398" s="550"/>
    </row>
    <row r="399" spans="1:10" s="263" customFormat="1" x14ac:dyDescent="0.3">
      <c r="A399" s="268"/>
      <c r="B399" s="269"/>
      <c r="J399" s="550"/>
    </row>
    <row r="400" spans="1:10" s="263" customFormat="1" x14ac:dyDescent="0.3">
      <c r="A400" s="268"/>
      <c r="B400" s="269"/>
      <c r="J400" s="550"/>
    </row>
    <row r="401" spans="1:10" s="263" customFormat="1" x14ac:dyDescent="0.3">
      <c r="A401" s="268"/>
      <c r="B401" s="269"/>
      <c r="J401" s="550"/>
    </row>
    <row r="402" spans="1:10" s="263" customFormat="1" x14ac:dyDescent="0.3">
      <c r="A402" s="268"/>
      <c r="B402" s="269"/>
      <c r="J402" s="550"/>
    </row>
    <row r="403" spans="1:10" s="263" customFormat="1" x14ac:dyDescent="0.3">
      <c r="A403" s="268"/>
      <c r="B403" s="269"/>
      <c r="J403" s="550"/>
    </row>
    <row r="404" spans="1:10" s="263" customFormat="1" x14ac:dyDescent="0.3">
      <c r="A404" s="268"/>
      <c r="B404" s="269"/>
      <c r="J404" s="550"/>
    </row>
    <row r="405" spans="1:10" s="263" customFormat="1" x14ac:dyDescent="0.3">
      <c r="A405" s="268"/>
      <c r="B405" s="269"/>
      <c r="J405" s="550"/>
    </row>
    <row r="406" spans="1:10" s="263" customFormat="1" x14ac:dyDescent="0.3">
      <c r="A406" s="268"/>
      <c r="B406" s="269"/>
      <c r="J406" s="550"/>
    </row>
    <row r="407" spans="1:10" s="263" customFormat="1" x14ac:dyDescent="0.3">
      <c r="A407" s="268"/>
      <c r="B407" s="269"/>
      <c r="J407" s="550"/>
    </row>
    <row r="408" spans="1:10" s="263" customFormat="1" x14ac:dyDescent="0.3">
      <c r="A408" s="268"/>
      <c r="B408" s="269"/>
      <c r="J408" s="550"/>
    </row>
    <row r="409" spans="1:10" s="263" customFormat="1" x14ac:dyDescent="0.3">
      <c r="A409" s="268"/>
      <c r="B409" s="269"/>
      <c r="J409" s="550"/>
    </row>
    <row r="410" spans="1:10" s="263" customFormat="1" x14ac:dyDescent="0.3">
      <c r="A410" s="268"/>
      <c r="B410" s="269"/>
      <c r="J410" s="550"/>
    </row>
    <row r="411" spans="1:10" s="263" customFormat="1" x14ac:dyDescent="0.3">
      <c r="A411" s="268"/>
      <c r="B411" s="269"/>
      <c r="J411" s="550"/>
    </row>
    <row r="412" spans="1:10" s="263" customFormat="1" x14ac:dyDescent="0.3">
      <c r="A412" s="268"/>
      <c r="B412" s="269"/>
      <c r="J412" s="550"/>
    </row>
    <row r="413" spans="1:10" s="263" customFormat="1" x14ac:dyDescent="0.3">
      <c r="A413" s="268"/>
      <c r="B413" s="269"/>
      <c r="J413" s="550"/>
    </row>
    <row r="414" spans="1:10" s="263" customFormat="1" x14ac:dyDescent="0.3">
      <c r="A414" s="268"/>
      <c r="B414" s="269"/>
      <c r="J414" s="550"/>
    </row>
    <row r="415" spans="1:10" s="263" customFormat="1" x14ac:dyDescent="0.3">
      <c r="A415" s="268"/>
      <c r="B415" s="269"/>
      <c r="J415" s="550"/>
    </row>
    <row r="416" spans="1:10" s="263" customFormat="1" x14ac:dyDescent="0.3">
      <c r="A416" s="268"/>
      <c r="B416" s="269"/>
      <c r="J416" s="550"/>
    </row>
    <row r="417" spans="1:10" s="263" customFormat="1" x14ac:dyDescent="0.3">
      <c r="A417" s="268"/>
      <c r="B417" s="269"/>
      <c r="J417" s="550"/>
    </row>
    <row r="418" spans="1:10" s="263" customFormat="1" x14ac:dyDescent="0.3">
      <c r="A418" s="268"/>
      <c r="B418" s="269"/>
      <c r="J418" s="550"/>
    </row>
    <row r="419" spans="1:10" s="263" customFormat="1" x14ac:dyDescent="0.3">
      <c r="A419" s="268"/>
      <c r="B419" s="269"/>
      <c r="J419" s="550"/>
    </row>
    <row r="420" spans="1:10" s="263" customFormat="1" x14ac:dyDescent="0.3">
      <c r="A420" s="268"/>
      <c r="B420" s="269"/>
      <c r="J420" s="550"/>
    </row>
    <row r="421" spans="1:10" s="263" customFormat="1" x14ac:dyDescent="0.3">
      <c r="A421" s="268"/>
      <c r="B421" s="269"/>
      <c r="J421" s="550"/>
    </row>
    <row r="422" spans="1:10" s="263" customFormat="1" x14ac:dyDescent="0.3">
      <c r="A422" s="268"/>
      <c r="B422" s="269"/>
      <c r="J422" s="550"/>
    </row>
    <row r="423" spans="1:10" s="263" customFormat="1" x14ac:dyDescent="0.3">
      <c r="A423" s="268"/>
      <c r="B423" s="269"/>
      <c r="J423" s="550"/>
    </row>
    <row r="424" spans="1:10" s="263" customFormat="1" x14ac:dyDescent="0.3">
      <c r="A424" s="268"/>
      <c r="B424" s="269"/>
      <c r="J424" s="550"/>
    </row>
    <row r="425" spans="1:10" s="263" customFormat="1" x14ac:dyDescent="0.3">
      <c r="A425" s="268"/>
      <c r="B425" s="269"/>
      <c r="J425" s="550"/>
    </row>
    <row r="426" spans="1:10" s="263" customFormat="1" x14ac:dyDescent="0.3">
      <c r="A426" s="268"/>
      <c r="B426" s="269"/>
      <c r="J426" s="550"/>
    </row>
    <row r="427" spans="1:10" s="263" customFormat="1" x14ac:dyDescent="0.3">
      <c r="A427" s="268"/>
      <c r="B427" s="269"/>
      <c r="J427" s="550"/>
    </row>
    <row r="428" spans="1:10" s="263" customFormat="1" x14ac:dyDescent="0.3">
      <c r="A428" s="268"/>
      <c r="B428" s="269"/>
      <c r="J428" s="550"/>
    </row>
    <row r="429" spans="1:10" s="263" customFormat="1" x14ac:dyDescent="0.3">
      <c r="A429" s="268"/>
      <c r="B429" s="269"/>
      <c r="J429" s="550"/>
    </row>
    <row r="430" spans="1:10" s="263" customFormat="1" x14ac:dyDescent="0.3">
      <c r="A430" s="268"/>
      <c r="B430" s="269"/>
      <c r="J430" s="550"/>
    </row>
    <row r="431" spans="1:10" s="263" customFormat="1" x14ac:dyDescent="0.3">
      <c r="A431" s="268"/>
      <c r="B431" s="269"/>
      <c r="J431" s="550"/>
    </row>
    <row r="432" spans="1:10" s="263" customFormat="1" x14ac:dyDescent="0.3">
      <c r="A432" s="268"/>
      <c r="B432" s="269"/>
      <c r="J432" s="550"/>
    </row>
    <row r="433" spans="1:10" s="263" customFormat="1" x14ac:dyDescent="0.3">
      <c r="A433" s="268"/>
      <c r="B433" s="269"/>
      <c r="J433" s="550"/>
    </row>
    <row r="434" spans="1:10" s="263" customFormat="1" x14ac:dyDescent="0.3">
      <c r="A434" s="268"/>
      <c r="B434" s="269"/>
      <c r="J434" s="550"/>
    </row>
    <row r="435" spans="1:10" s="263" customFormat="1" x14ac:dyDescent="0.3">
      <c r="A435" s="268"/>
      <c r="B435" s="269"/>
      <c r="J435" s="550"/>
    </row>
    <row r="436" spans="1:10" s="263" customFormat="1" x14ac:dyDescent="0.3">
      <c r="A436" s="268"/>
      <c r="B436" s="269"/>
      <c r="J436" s="550"/>
    </row>
    <row r="437" spans="1:10" s="263" customFormat="1" x14ac:dyDescent="0.3">
      <c r="A437" s="268"/>
      <c r="B437" s="269"/>
      <c r="J437" s="550"/>
    </row>
    <row r="438" spans="1:10" s="263" customFormat="1" x14ac:dyDescent="0.3">
      <c r="A438" s="268"/>
      <c r="B438" s="269"/>
      <c r="J438" s="550"/>
    </row>
    <row r="439" spans="1:10" s="263" customFormat="1" x14ac:dyDescent="0.3">
      <c r="A439" s="268"/>
      <c r="B439" s="269"/>
      <c r="J439" s="550"/>
    </row>
    <row r="440" spans="1:10" s="263" customFormat="1" x14ac:dyDescent="0.3">
      <c r="A440" s="268"/>
      <c r="B440" s="269"/>
      <c r="J440" s="550"/>
    </row>
    <row r="441" spans="1:10" s="263" customFormat="1" x14ac:dyDescent="0.3">
      <c r="A441" s="268"/>
      <c r="B441" s="269"/>
      <c r="J441" s="550"/>
    </row>
    <row r="442" spans="1:10" s="263" customFormat="1" x14ac:dyDescent="0.3">
      <c r="A442" s="268"/>
      <c r="B442" s="269"/>
      <c r="J442" s="550"/>
    </row>
    <row r="443" spans="1:10" s="263" customFormat="1" x14ac:dyDescent="0.3">
      <c r="A443" s="268"/>
      <c r="B443" s="269"/>
      <c r="J443" s="550"/>
    </row>
    <row r="444" spans="1:10" s="263" customFormat="1" x14ac:dyDescent="0.3">
      <c r="A444" s="268"/>
      <c r="B444" s="269"/>
      <c r="J444" s="550"/>
    </row>
    <row r="445" spans="1:10" s="263" customFormat="1" x14ac:dyDescent="0.3">
      <c r="A445" s="268"/>
      <c r="B445" s="269"/>
      <c r="J445" s="550"/>
    </row>
    <row r="446" spans="1:10" s="263" customFormat="1" x14ac:dyDescent="0.3">
      <c r="A446" s="268"/>
      <c r="B446" s="269"/>
      <c r="J446" s="550"/>
    </row>
    <row r="447" spans="1:10" s="263" customFormat="1" x14ac:dyDescent="0.3">
      <c r="A447" s="268"/>
      <c r="B447" s="269"/>
      <c r="J447" s="550"/>
    </row>
    <row r="448" spans="1:10" s="263" customFormat="1" x14ac:dyDescent="0.3">
      <c r="A448" s="268"/>
      <c r="B448" s="269"/>
      <c r="J448" s="550"/>
    </row>
    <row r="449" spans="1:10" s="263" customFormat="1" x14ac:dyDescent="0.3">
      <c r="A449" s="268"/>
      <c r="B449" s="269"/>
      <c r="J449" s="550"/>
    </row>
    <row r="450" spans="1:10" s="263" customFormat="1" x14ac:dyDescent="0.3">
      <c r="A450" s="268"/>
      <c r="B450" s="269"/>
      <c r="J450" s="550"/>
    </row>
    <row r="451" spans="1:10" s="263" customFormat="1" x14ac:dyDescent="0.3">
      <c r="A451" s="268"/>
      <c r="B451" s="269"/>
      <c r="J451" s="550"/>
    </row>
    <row r="452" spans="1:10" s="263" customFormat="1" x14ac:dyDescent="0.3">
      <c r="A452" s="268"/>
      <c r="B452" s="269"/>
      <c r="J452" s="550"/>
    </row>
    <row r="453" spans="1:10" s="263" customFormat="1" x14ac:dyDescent="0.3">
      <c r="A453" s="268"/>
      <c r="B453" s="269"/>
      <c r="J453" s="550"/>
    </row>
    <row r="454" spans="1:10" s="263" customFormat="1" x14ac:dyDescent="0.3">
      <c r="A454" s="268"/>
      <c r="B454" s="269"/>
      <c r="J454" s="550"/>
    </row>
    <row r="455" spans="1:10" s="263" customFormat="1" x14ac:dyDescent="0.3">
      <c r="A455" s="268"/>
      <c r="B455" s="269"/>
      <c r="J455" s="550"/>
    </row>
    <row r="456" spans="1:10" s="263" customFormat="1" x14ac:dyDescent="0.3">
      <c r="A456" s="268"/>
      <c r="B456" s="269"/>
      <c r="J456" s="550"/>
    </row>
    <row r="457" spans="1:10" s="263" customFormat="1" x14ac:dyDescent="0.3">
      <c r="A457" s="268"/>
      <c r="B457" s="269"/>
      <c r="J457" s="550"/>
    </row>
    <row r="458" spans="1:10" s="263" customFormat="1" x14ac:dyDescent="0.3">
      <c r="A458" s="268"/>
      <c r="B458" s="269"/>
      <c r="J458" s="550"/>
    </row>
    <row r="459" spans="1:10" s="263" customFormat="1" x14ac:dyDescent="0.3">
      <c r="A459" s="268"/>
      <c r="B459" s="269"/>
      <c r="J459" s="550"/>
    </row>
    <row r="460" spans="1:10" s="263" customFormat="1" x14ac:dyDescent="0.3">
      <c r="A460" s="268"/>
      <c r="B460" s="269"/>
      <c r="J460" s="550"/>
    </row>
    <row r="461" spans="1:10" s="263" customFormat="1" x14ac:dyDescent="0.3">
      <c r="A461" s="268"/>
      <c r="B461" s="269"/>
      <c r="J461" s="550"/>
    </row>
    <row r="462" spans="1:10" s="263" customFormat="1" x14ac:dyDescent="0.3">
      <c r="A462" s="268"/>
      <c r="B462" s="269"/>
      <c r="J462" s="550"/>
    </row>
    <row r="463" spans="1:10" s="263" customFormat="1" x14ac:dyDescent="0.3">
      <c r="A463" s="268"/>
      <c r="B463" s="269"/>
      <c r="J463" s="550"/>
    </row>
    <row r="464" spans="1:10" s="263" customFormat="1" x14ac:dyDescent="0.3">
      <c r="A464" s="268"/>
      <c r="B464" s="269"/>
      <c r="J464" s="550"/>
    </row>
    <row r="465" spans="1:10" s="263" customFormat="1" x14ac:dyDescent="0.3">
      <c r="A465" s="268"/>
      <c r="B465" s="269"/>
      <c r="J465" s="550"/>
    </row>
    <row r="466" spans="1:10" s="263" customFormat="1" x14ac:dyDescent="0.3">
      <c r="A466" s="268"/>
      <c r="B466" s="269"/>
      <c r="J466" s="550"/>
    </row>
    <row r="467" spans="1:10" s="263" customFormat="1" x14ac:dyDescent="0.3">
      <c r="A467" s="268"/>
      <c r="B467" s="269"/>
      <c r="J467" s="550"/>
    </row>
    <row r="468" spans="1:10" s="263" customFormat="1" x14ac:dyDescent="0.3">
      <c r="A468" s="268"/>
      <c r="B468" s="269"/>
      <c r="J468" s="550"/>
    </row>
    <row r="469" spans="1:10" s="263" customFormat="1" x14ac:dyDescent="0.3">
      <c r="A469" s="268"/>
      <c r="B469" s="269"/>
      <c r="J469" s="550"/>
    </row>
    <row r="470" spans="1:10" s="263" customFormat="1" x14ac:dyDescent="0.3">
      <c r="A470" s="268"/>
      <c r="B470" s="269"/>
      <c r="J470" s="550"/>
    </row>
    <row r="471" spans="1:10" s="263" customFormat="1" x14ac:dyDescent="0.3">
      <c r="A471" s="268"/>
      <c r="B471" s="269"/>
      <c r="J471" s="550"/>
    </row>
    <row r="472" spans="1:10" s="263" customFormat="1" x14ac:dyDescent="0.3">
      <c r="A472" s="268"/>
      <c r="B472" s="269"/>
      <c r="J472" s="550"/>
    </row>
    <row r="473" spans="1:10" s="263" customFormat="1" x14ac:dyDescent="0.3">
      <c r="A473" s="268"/>
      <c r="B473" s="269"/>
      <c r="J473" s="550"/>
    </row>
    <row r="474" spans="1:10" s="263" customFormat="1" x14ac:dyDescent="0.3">
      <c r="A474" s="268"/>
      <c r="B474" s="269"/>
      <c r="J474" s="550"/>
    </row>
    <row r="475" spans="1:10" s="263" customFormat="1" x14ac:dyDescent="0.3">
      <c r="A475" s="268"/>
      <c r="B475" s="269"/>
      <c r="J475" s="550"/>
    </row>
    <row r="476" spans="1:10" s="263" customFormat="1" x14ac:dyDescent="0.3">
      <c r="A476" s="268"/>
      <c r="B476" s="269"/>
      <c r="J476" s="550"/>
    </row>
    <row r="477" spans="1:10" s="263" customFormat="1" x14ac:dyDescent="0.3">
      <c r="A477" s="268"/>
      <c r="B477" s="269"/>
      <c r="J477" s="550"/>
    </row>
    <row r="478" spans="1:10" s="263" customFormat="1" x14ac:dyDescent="0.3">
      <c r="A478" s="268"/>
      <c r="B478" s="269"/>
      <c r="J478" s="550"/>
    </row>
    <row r="479" spans="1:10" s="263" customFormat="1" x14ac:dyDescent="0.3">
      <c r="A479" s="268"/>
      <c r="B479" s="269"/>
      <c r="J479" s="550"/>
    </row>
    <row r="480" spans="1:10" s="263" customFormat="1" x14ac:dyDescent="0.3">
      <c r="A480" s="268"/>
      <c r="B480" s="269"/>
      <c r="J480" s="550"/>
    </row>
    <row r="481" spans="1:10" s="263" customFormat="1" x14ac:dyDescent="0.3">
      <c r="A481" s="268"/>
      <c r="B481" s="269"/>
      <c r="J481" s="550"/>
    </row>
    <row r="482" spans="1:10" s="263" customFormat="1" x14ac:dyDescent="0.3">
      <c r="A482" s="268"/>
      <c r="B482" s="269"/>
      <c r="J482" s="550"/>
    </row>
    <row r="483" spans="1:10" s="263" customFormat="1" x14ac:dyDescent="0.3">
      <c r="A483" s="268"/>
      <c r="B483" s="269"/>
      <c r="J483" s="550"/>
    </row>
    <row r="484" spans="1:10" s="263" customFormat="1" x14ac:dyDescent="0.3">
      <c r="A484" s="268"/>
      <c r="B484" s="269"/>
      <c r="J484" s="550"/>
    </row>
    <row r="485" spans="1:10" s="263" customFormat="1" x14ac:dyDescent="0.3">
      <c r="A485" s="268"/>
      <c r="B485" s="269"/>
      <c r="J485" s="550"/>
    </row>
    <row r="486" spans="1:10" s="263" customFormat="1" x14ac:dyDescent="0.3">
      <c r="A486" s="268"/>
      <c r="B486" s="269"/>
      <c r="J486" s="550"/>
    </row>
    <row r="487" spans="1:10" s="263" customFormat="1" x14ac:dyDescent="0.3">
      <c r="A487" s="268"/>
      <c r="B487" s="269"/>
      <c r="J487" s="550"/>
    </row>
    <row r="488" spans="1:10" s="263" customFormat="1" x14ac:dyDescent="0.3">
      <c r="A488" s="268"/>
      <c r="B488" s="269"/>
      <c r="J488" s="550"/>
    </row>
    <row r="489" spans="1:10" s="263" customFormat="1" x14ac:dyDescent="0.3">
      <c r="A489" s="268"/>
      <c r="B489" s="269"/>
      <c r="J489" s="550"/>
    </row>
    <row r="490" spans="1:10" s="263" customFormat="1" x14ac:dyDescent="0.3">
      <c r="A490" s="268"/>
      <c r="B490" s="269"/>
      <c r="J490" s="550"/>
    </row>
    <row r="491" spans="1:10" s="263" customFormat="1" x14ac:dyDescent="0.3">
      <c r="A491" s="268"/>
      <c r="B491" s="269"/>
      <c r="J491" s="550"/>
    </row>
    <row r="492" spans="1:10" s="263" customFormat="1" x14ac:dyDescent="0.3">
      <c r="A492" s="268"/>
      <c r="B492" s="269"/>
      <c r="J492" s="550"/>
    </row>
    <row r="493" spans="1:10" s="263" customFormat="1" x14ac:dyDescent="0.3">
      <c r="A493" s="268"/>
      <c r="B493" s="269"/>
      <c r="J493" s="550"/>
    </row>
    <row r="494" spans="1:10" s="263" customFormat="1" x14ac:dyDescent="0.3">
      <c r="A494" s="268"/>
      <c r="B494" s="269"/>
      <c r="J494" s="550"/>
    </row>
    <row r="495" spans="1:10" s="263" customFormat="1" x14ac:dyDescent="0.3">
      <c r="A495" s="268"/>
      <c r="B495" s="269"/>
      <c r="J495" s="550"/>
    </row>
    <row r="496" spans="1:10" s="263" customFormat="1" x14ac:dyDescent="0.3">
      <c r="A496" s="268"/>
      <c r="B496" s="269"/>
      <c r="J496" s="550"/>
    </row>
    <row r="497" spans="1:10" s="263" customFormat="1" x14ac:dyDescent="0.3">
      <c r="A497" s="268"/>
      <c r="B497" s="269"/>
      <c r="J497" s="550"/>
    </row>
    <row r="498" spans="1:10" s="263" customFormat="1" x14ac:dyDescent="0.3">
      <c r="A498" s="268"/>
      <c r="B498" s="269"/>
      <c r="J498" s="550"/>
    </row>
    <row r="499" spans="1:10" s="263" customFormat="1" x14ac:dyDescent="0.3">
      <c r="A499" s="268"/>
      <c r="B499" s="269"/>
      <c r="J499" s="550"/>
    </row>
    <row r="500" spans="1:10" s="263" customFormat="1" x14ac:dyDescent="0.3">
      <c r="A500" s="268"/>
      <c r="B500" s="269"/>
      <c r="J500" s="550"/>
    </row>
    <row r="501" spans="1:10" s="263" customFormat="1" x14ac:dyDescent="0.3">
      <c r="A501" s="268"/>
      <c r="B501" s="269"/>
      <c r="J501" s="550"/>
    </row>
    <row r="502" spans="1:10" s="263" customFormat="1" x14ac:dyDescent="0.3">
      <c r="A502" s="268"/>
      <c r="B502" s="269"/>
      <c r="J502" s="550"/>
    </row>
    <row r="503" spans="1:10" s="263" customFormat="1" x14ac:dyDescent="0.3">
      <c r="A503" s="268"/>
      <c r="B503" s="269"/>
      <c r="J503" s="550"/>
    </row>
    <row r="504" spans="1:10" s="263" customFormat="1" x14ac:dyDescent="0.3">
      <c r="A504" s="268"/>
      <c r="B504" s="269"/>
      <c r="J504" s="550"/>
    </row>
    <row r="505" spans="1:10" s="263" customFormat="1" x14ac:dyDescent="0.3">
      <c r="A505" s="268"/>
      <c r="B505" s="269"/>
      <c r="J505" s="550"/>
    </row>
    <row r="506" spans="1:10" s="263" customFormat="1" x14ac:dyDescent="0.3">
      <c r="A506" s="268"/>
      <c r="B506" s="269"/>
      <c r="J506" s="550"/>
    </row>
    <row r="507" spans="1:10" s="263" customFormat="1" x14ac:dyDescent="0.3">
      <c r="A507" s="268"/>
      <c r="B507" s="269"/>
      <c r="J507" s="550"/>
    </row>
    <row r="508" spans="1:10" s="263" customFormat="1" x14ac:dyDescent="0.3">
      <c r="A508" s="268"/>
      <c r="B508" s="269"/>
      <c r="J508" s="550"/>
    </row>
    <row r="509" spans="1:10" s="263" customFormat="1" x14ac:dyDescent="0.3">
      <c r="A509" s="268"/>
      <c r="B509" s="269"/>
      <c r="J509" s="550"/>
    </row>
    <row r="510" spans="1:10" s="263" customFormat="1" x14ac:dyDescent="0.3">
      <c r="A510" s="268"/>
      <c r="B510" s="269"/>
      <c r="J510" s="550"/>
    </row>
    <row r="511" spans="1:10" s="263" customFormat="1" x14ac:dyDescent="0.3">
      <c r="A511" s="268"/>
      <c r="B511" s="269"/>
      <c r="J511" s="550"/>
    </row>
    <row r="512" spans="1:10" s="263" customFormat="1" x14ac:dyDescent="0.3">
      <c r="A512" s="268"/>
      <c r="B512" s="269"/>
      <c r="J512" s="550"/>
    </row>
    <row r="513" spans="1:10" s="263" customFormat="1" x14ac:dyDescent="0.3">
      <c r="A513" s="268"/>
      <c r="B513" s="269"/>
      <c r="J513" s="550"/>
    </row>
    <row r="514" spans="1:10" s="263" customFormat="1" x14ac:dyDescent="0.3">
      <c r="A514" s="268"/>
      <c r="B514" s="269"/>
      <c r="J514" s="550"/>
    </row>
    <row r="515" spans="1:10" s="263" customFormat="1" x14ac:dyDescent="0.3">
      <c r="A515" s="268"/>
      <c r="B515" s="269"/>
      <c r="J515" s="550"/>
    </row>
    <row r="516" spans="1:10" s="263" customFormat="1" x14ac:dyDescent="0.3">
      <c r="A516" s="268"/>
      <c r="B516" s="269"/>
      <c r="J516" s="550"/>
    </row>
    <row r="517" spans="1:10" s="263" customFormat="1" x14ac:dyDescent="0.3">
      <c r="A517" s="268"/>
      <c r="B517" s="269"/>
      <c r="J517" s="550"/>
    </row>
    <row r="518" spans="1:10" s="263" customFormat="1" x14ac:dyDescent="0.3">
      <c r="A518" s="268"/>
      <c r="B518" s="269"/>
      <c r="J518" s="550"/>
    </row>
    <row r="519" spans="1:10" s="263" customFormat="1" x14ac:dyDescent="0.3">
      <c r="A519" s="268"/>
      <c r="B519" s="269"/>
      <c r="J519" s="550"/>
    </row>
    <row r="520" spans="1:10" s="263" customFormat="1" x14ac:dyDescent="0.3">
      <c r="A520" s="268"/>
      <c r="B520" s="269"/>
      <c r="J520" s="550"/>
    </row>
    <row r="521" spans="1:10" s="263" customFormat="1" x14ac:dyDescent="0.3">
      <c r="A521" s="268"/>
      <c r="B521" s="269"/>
      <c r="J521" s="550"/>
    </row>
    <row r="522" spans="1:10" s="263" customFormat="1" x14ac:dyDescent="0.3">
      <c r="A522" s="268"/>
      <c r="B522" s="269"/>
      <c r="J522" s="550"/>
    </row>
    <row r="523" spans="1:10" s="263" customFormat="1" x14ac:dyDescent="0.3">
      <c r="A523" s="268"/>
      <c r="B523" s="269"/>
      <c r="J523" s="550"/>
    </row>
    <row r="524" spans="1:10" s="263" customFormat="1" x14ac:dyDescent="0.3">
      <c r="A524" s="268"/>
      <c r="B524" s="269"/>
      <c r="J524" s="550"/>
    </row>
    <row r="525" spans="1:10" s="263" customFormat="1" x14ac:dyDescent="0.3">
      <c r="A525" s="268"/>
      <c r="B525" s="269"/>
      <c r="J525" s="550"/>
    </row>
    <row r="526" spans="1:10" s="263" customFormat="1" x14ac:dyDescent="0.3">
      <c r="A526" s="268"/>
      <c r="B526" s="269"/>
      <c r="J526" s="550"/>
    </row>
    <row r="527" spans="1:10" s="263" customFormat="1" x14ac:dyDescent="0.3">
      <c r="A527" s="268"/>
      <c r="B527" s="269"/>
      <c r="J527" s="550"/>
    </row>
    <row r="528" spans="1:10" s="263" customFormat="1" x14ac:dyDescent="0.3">
      <c r="A528" s="268"/>
      <c r="B528" s="269"/>
      <c r="J528" s="550"/>
    </row>
    <row r="529" spans="1:10" s="263" customFormat="1" x14ac:dyDescent="0.3">
      <c r="A529" s="268"/>
      <c r="B529" s="269"/>
      <c r="J529" s="550"/>
    </row>
    <row r="530" spans="1:10" s="263" customFormat="1" x14ac:dyDescent="0.3">
      <c r="A530" s="268"/>
      <c r="B530" s="269"/>
      <c r="J530" s="550"/>
    </row>
    <row r="531" spans="1:10" s="263" customFormat="1" x14ac:dyDescent="0.3">
      <c r="A531" s="268"/>
      <c r="B531" s="269"/>
      <c r="J531" s="550"/>
    </row>
    <row r="532" spans="1:10" s="263" customFormat="1" x14ac:dyDescent="0.3">
      <c r="A532" s="268"/>
      <c r="B532" s="269"/>
      <c r="J532" s="550"/>
    </row>
    <row r="533" spans="1:10" s="263" customFormat="1" x14ac:dyDescent="0.3">
      <c r="A533" s="268"/>
      <c r="B533" s="269"/>
      <c r="J533" s="550"/>
    </row>
    <row r="534" spans="1:10" s="263" customFormat="1" x14ac:dyDescent="0.3">
      <c r="A534" s="268"/>
      <c r="B534" s="269"/>
      <c r="J534" s="550"/>
    </row>
    <row r="535" spans="1:10" s="263" customFormat="1" x14ac:dyDescent="0.3">
      <c r="A535" s="268"/>
      <c r="B535" s="269"/>
      <c r="J535" s="550"/>
    </row>
    <row r="536" spans="1:10" s="263" customFormat="1" x14ac:dyDescent="0.3">
      <c r="A536" s="268"/>
      <c r="B536" s="269"/>
      <c r="J536" s="550"/>
    </row>
    <row r="537" spans="1:10" s="263" customFormat="1" x14ac:dyDescent="0.3">
      <c r="A537" s="268"/>
      <c r="B537" s="269"/>
      <c r="J537" s="550"/>
    </row>
    <row r="538" spans="1:10" s="263" customFormat="1" x14ac:dyDescent="0.3">
      <c r="A538" s="268"/>
      <c r="B538" s="269"/>
      <c r="J538" s="550"/>
    </row>
    <row r="539" spans="1:10" s="263" customFormat="1" x14ac:dyDescent="0.3">
      <c r="A539" s="268"/>
      <c r="B539" s="269"/>
      <c r="J539" s="550"/>
    </row>
    <row r="540" spans="1:10" s="263" customFormat="1" x14ac:dyDescent="0.3">
      <c r="A540" s="268"/>
      <c r="B540" s="269"/>
      <c r="J540" s="550"/>
    </row>
    <row r="541" spans="1:10" s="263" customFormat="1" x14ac:dyDescent="0.3">
      <c r="A541" s="268"/>
      <c r="B541" s="269"/>
      <c r="J541" s="550"/>
    </row>
    <row r="542" spans="1:10" s="263" customFormat="1" x14ac:dyDescent="0.3">
      <c r="A542" s="268"/>
      <c r="B542" s="269"/>
      <c r="J542" s="550"/>
    </row>
    <row r="543" spans="1:10" s="263" customFormat="1" x14ac:dyDescent="0.3">
      <c r="A543" s="268"/>
      <c r="B543" s="269"/>
      <c r="J543" s="550"/>
    </row>
    <row r="544" spans="1:10" s="263" customFormat="1" x14ac:dyDescent="0.3">
      <c r="A544" s="268"/>
      <c r="B544" s="269"/>
      <c r="J544" s="550"/>
    </row>
    <row r="545" spans="1:10" s="263" customFormat="1" x14ac:dyDescent="0.3">
      <c r="A545" s="268"/>
      <c r="B545" s="269"/>
      <c r="J545" s="550"/>
    </row>
    <row r="546" spans="1:10" s="263" customFormat="1" x14ac:dyDescent="0.3">
      <c r="A546" s="268"/>
      <c r="B546" s="269"/>
      <c r="J546" s="550"/>
    </row>
    <row r="547" spans="1:10" s="263" customFormat="1" x14ac:dyDescent="0.3">
      <c r="A547" s="268"/>
      <c r="B547" s="269"/>
      <c r="J547" s="550"/>
    </row>
    <row r="548" spans="1:10" s="263" customFormat="1" x14ac:dyDescent="0.3">
      <c r="A548" s="268"/>
      <c r="B548" s="269"/>
      <c r="J548" s="550"/>
    </row>
    <row r="549" spans="1:10" s="263" customFormat="1" x14ac:dyDescent="0.3">
      <c r="A549" s="268"/>
      <c r="B549" s="269"/>
      <c r="J549" s="550"/>
    </row>
    <row r="550" spans="1:10" s="263" customFormat="1" x14ac:dyDescent="0.3">
      <c r="A550" s="268"/>
      <c r="B550" s="269"/>
      <c r="J550" s="550"/>
    </row>
    <row r="551" spans="1:10" s="263" customFormat="1" x14ac:dyDescent="0.3">
      <c r="A551" s="268"/>
      <c r="B551" s="269"/>
      <c r="J551" s="550"/>
    </row>
    <row r="552" spans="1:10" s="263" customFormat="1" x14ac:dyDescent="0.3">
      <c r="A552" s="268"/>
      <c r="B552" s="269"/>
      <c r="J552" s="550"/>
    </row>
    <row r="553" spans="1:10" s="263" customFormat="1" x14ac:dyDescent="0.3">
      <c r="A553" s="268"/>
      <c r="B553" s="269"/>
      <c r="J553" s="550"/>
    </row>
    <row r="554" spans="1:10" s="263" customFormat="1" x14ac:dyDescent="0.3">
      <c r="A554" s="268"/>
      <c r="B554" s="269"/>
      <c r="J554" s="550"/>
    </row>
    <row r="555" spans="1:10" s="263" customFormat="1" x14ac:dyDescent="0.3">
      <c r="A555" s="268"/>
      <c r="B555" s="269"/>
      <c r="J555" s="550"/>
    </row>
    <row r="556" spans="1:10" s="263" customFormat="1" x14ac:dyDescent="0.3">
      <c r="A556" s="268"/>
      <c r="B556" s="269"/>
      <c r="J556" s="550"/>
    </row>
    <row r="557" spans="1:10" s="263" customFormat="1" x14ac:dyDescent="0.3">
      <c r="A557" s="268"/>
      <c r="B557" s="269"/>
      <c r="J557" s="550"/>
    </row>
    <row r="558" spans="1:10" s="263" customFormat="1" x14ac:dyDescent="0.3">
      <c r="A558" s="268"/>
      <c r="B558" s="269"/>
      <c r="J558" s="550"/>
    </row>
    <row r="559" spans="1:10" s="263" customFormat="1" x14ac:dyDescent="0.3">
      <c r="A559" s="268"/>
      <c r="B559" s="269"/>
      <c r="J559" s="550"/>
    </row>
    <row r="560" spans="1:10" s="263" customFormat="1" x14ac:dyDescent="0.3">
      <c r="A560" s="268"/>
      <c r="B560" s="269"/>
      <c r="J560" s="550"/>
    </row>
    <row r="561" spans="1:59" s="263" customFormat="1" x14ac:dyDescent="0.3">
      <c r="A561" s="268"/>
      <c r="B561" s="269"/>
      <c r="J561" s="550"/>
    </row>
    <row r="562" spans="1:59" s="263" customFormat="1" x14ac:dyDescent="0.3">
      <c r="A562" s="268"/>
      <c r="B562" s="269"/>
      <c r="J562" s="550"/>
    </row>
    <row r="563" spans="1:59" s="263" customFormat="1" x14ac:dyDescent="0.3">
      <c r="A563" s="268"/>
      <c r="B563" s="269"/>
      <c r="J563" s="550"/>
    </row>
    <row r="564" spans="1:59" s="263" customFormat="1" x14ac:dyDescent="0.3">
      <c r="A564" s="268"/>
      <c r="B564" s="269"/>
      <c r="J564" s="550"/>
    </row>
    <row r="565" spans="1:59" s="263" customFormat="1" x14ac:dyDescent="0.3">
      <c r="A565" s="268"/>
      <c r="B565" s="269"/>
      <c r="J565" s="550"/>
    </row>
    <row r="566" spans="1:59" s="263" customFormat="1" x14ac:dyDescent="0.3">
      <c r="A566" s="268"/>
      <c r="B566" s="269"/>
      <c r="J566" s="550"/>
    </row>
    <row r="567" spans="1:59" s="263" customFormat="1" x14ac:dyDescent="0.3">
      <c r="A567" s="268"/>
      <c r="B567" s="269"/>
      <c r="J567" s="550"/>
    </row>
    <row r="568" spans="1:59" s="263" customFormat="1" x14ac:dyDescent="0.3">
      <c r="A568" s="268"/>
      <c r="B568" s="269"/>
      <c r="J568" s="550"/>
    </row>
    <row r="569" spans="1:59" s="212" customFormat="1" x14ac:dyDescent="0.3">
      <c r="A569" s="270"/>
      <c r="B569" s="271"/>
      <c r="J569" s="550"/>
      <c r="K569" s="263"/>
      <c r="L569" s="263"/>
      <c r="M569" s="263"/>
      <c r="N569" s="263"/>
      <c r="O569" s="263"/>
      <c r="P569" s="263"/>
      <c r="Q569" s="263"/>
      <c r="R569" s="263"/>
      <c r="S569" s="263"/>
      <c r="T569" s="263"/>
      <c r="U569" s="263"/>
      <c r="V569" s="263"/>
      <c r="W569" s="263"/>
      <c r="X569" s="263"/>
      <c r="Y569" s="263"/>
      <c r="Z569" s="263"/>
      <c r="AA569" s="263"/>
      <c r="AB569" s="263"/>
      <c r="AC569" s="263"/>
      <c r="AD569" s="263"/>
      <c r="AE569" s="263"/>
      <c r="AF569" s="263"/>
      <c r="AG569" s="263"/>
      <c r="AH569" s="263"/>
      <c r="AI569" s="263"/>
      <c r="AJ569" s="263"/>
      <c r="AK569" s="263"/>
      <c r="AL569" s="263"/>
      <c r="AM569" s="263"/>
      <c r="AN569" s="263"/>
      <c r="AO569" s="263"/>
      <c r="AP569" s="263"/>
      <c r="AQ569" s="263"/>
      <c r="AR569" s="263"/>
      <c r="AS569" s="263"/>
      <c r="AT569" s="263"/>
      <c r="AU569" s="263"/>
      <c r="AV569" s="263"/>
      <c r="AW569" s="263"/>
      <c r="AX569" s="263"/>
      <c r="AY569" s="263"/>
      <c r="AZ569" s="263"/>
      <c r="BA569" s="263"/>
      <c r="BB569" s="263"/>
      <c r="BC569" s="263"/>
      <c r="BD569" s="263"/>
      <c r="BE569" s="263"/>
      <c r="BF569" s="263"/>
      <c r="BG569" s="263"/>
    </row>
    <row r="570" spans="1:59" s="212" customFormat="1" x14ac:dyDescent="0.3">
      <c r="A570" s="270"/>
      <c r="B570" s="271"/>
      <c r="J570" s="550"/>
      <c r="K570" s="263"/>
      <c r="L570" s="263"/>
      <c r="M570" s="263"/>
      <c r="N570" s="263"/>
      <c r="O570" s="263"/>
      <c r="P570" s="263"/>
      <c r="Q570" s="263"/>
      <c r="R570" s="263"/>
      <c r="S570" s="263"/>
      <c r="T570" s="263"/>
      <c r="U570" s="263"/>
      <c r="V570" s="263"/>
      <c r="W570" s="263"/>
      <c r="X570" s="263"/>
      <c r="Y570" s="263"/>
      <c r="Z570" s="263"/>
      <c r="AA570" s="263"/>
      <c r="AB570" s="263"/>
      <c r="AC570" s="263"/>
      <c r="AD570" s="263"/>
      <c r="AE570" s="263"/>
      <c r="AF570" s="263"/>
      <c r="AG570" s="263"/>
      <c r="AH570" s="263"/>
      <c r="AI570" s="263"/>
      <c r="AJ570" s="263"/>
      <c r="AK570" s="263"/>
      <c r="AL570" s="263"/>
      <c r="AM570" s="263"/>
      <c r="AN570" s="263"/>
      <c r="AO570" s="263"/>
      <c r="AP570" s="263"/>
      <c r="AQ570" s="263"/>
      <c r="AR570" s="263"/>
      <c r="AS570" s="263"/>
      <c r="AT570" s="263"/>
      <c r="AU570" s="263"/>
      <c r="AV570" s="263"/>
      <c r="AW570" s="263"/>
      <c r="AX570" s="263"/>
      <c r="AY570" s="263"/>
      <c r="AZ570" s="263"/>
      <c r="BA570" s="263"/>
      <c r="BB570" s="263"/>
      <c r="BC570" s="263"/>
      <c r="BD570" s="263"/>
      <c r="BE570" s="263"/>
      <c r="BF570" s="263"/>
      <c r="BG570" s="263"/>
    </row>
    <row r="571" spans="1:59" s="212" customFormat="1" x14ac:dyDescent="0.3">
      <c r="A571" s="270"/>
      <c r="B571" s="271"/>
      <c r="J571" s="550"/>
      <c r="K571" s="263"/>
      <c r="L571" s="263"/>
      <c r="M571" s="263"/>
      <c r="N571" s="263"/>
      <c r="O571" s="263"/>
      <c r="P571" s="263"/>
      <c r="Q571" s="263"/>
      <c r="R571" s="263"/>
      <c r="S571" s="263"/>
      <c r="T571" s="263"/>
      <c r="U571" s="263"/>
      <c r="V571" s="263"/>
      <c r="W571" s="263"/>
      <c r="X571" s="263"/>
      <c r="Y571" s="263"/>
      <c r="Z571" s="263"/>
      <c r="AA571" s="263"/>
      <c r="AB571" s="263"/>
      <c r="AC571" s="263"/>
      <c r="AD571" s="263"/>
      <c r="AE571" s="263"/>
      <c r="AF571" s="263"/>
      <c r="AG571" s="263"/>
      <c r="AH571" s="263"/>
      <c r="AI571" s="263"/>
      <c r="AJ571" s="263"/>
      <c r="AK571" s="263"/>
      <c r="AL571" s="263"/>
      <c r="AM571" s="263"/>
      <c r="AN571" s="263"/>
      <c r="AO571" s="263"/>
      <c r="AP571" s="263"/>
      <c r="AQ571" s="263"/>
      <c r="AR571" s="263"/>
      <c r="AS571" s="263"/>
      <c r="AT571" s="263"/>
      <c r="AU571" s="263"/>
      <c r="AV571" s="263"/>
      <c r="AW571" s="263"/>
      <c r="AX571" s="263"/>
      <c r="AY571" s="263"/>
      <c r="AZ571" s="263"/>
      <c r="BA571" s="263"/>
      <c r="BB571" s="263"/>
      <c r="BC571" s="263"/>
      <c r="BD571" s="263"/>
      <c r="BE571" s="263"/>
      <c r="BF571" s="263"/>
      <c r="BG571" s="263"/>
    </row>
    <row r="572" spans="1:59" s="212" customFormat="1" x14ac:dyDescent="0.3">
      <c r="A572" s="270"/>
      <c r="B572" s="271"/>
      <c r="J572" s="550"/>
      <c r="K572" s="263"/>
      <c r="L572" s="263"/>
      <c r="M572" s="263"/>
      <c r="N572" s="263"/>
      <c r="O572" s="263"/>
      <c r="P572" s="263"/>
      <c r="Q572" s="263"/>
      <c r="R572" s="263"/>
      <c r="S572" s="263"/>
      <c r="T572" s="263"/>
      <c r="U572" s="263"/>
      <c r="V572" s="263"/>
      <c r="W572" s="263"/>
      <c r="X572" s="263"/>
      <c r="Y572" s="263"/>
      <c r="Z572" s="263"/>
      <c r="AA572" s="263"/>
      <c r="AB572" s="263"/>
      <c r="AC572" s="263"/>
      <c r="AD572" s="263"/>
      <c r="AE572" s="263"/>
      <c r="AF572" s="263"/>
      <c r="AG572" s="263"/>
      <c r="AH572" s="263"/>
      <c r="AI572" s="263"/>
      <c r="AJ572" s="263"/>
      <c r="AK572" s="263"/>
      <c r="AL572" s="263"/>
      <c r="AM572" s="263"/>
      <c r="AN572" s="263"/>
      <c r="AO572" s="263"/>
      <c r="AP572" s="263"/>
      <c r="AQ572" s="263"/>
      <c r="AR572" s="263"/>
      <c r="AS572" s="263"/>
      <c r="AT572" s="263"/>
      <c r="AU572" s="263"/>
      <c r="AV572" s="263"/>
      <c r="AW572" s="263"/>
      <c r="AX572" s="263"/>
      <c r="AY572" s="263"/>
      <c r="AZ572" s="263"/>
      <c r="BA572" s="263"/>
      <c r="BB572" s="263"/>
      <c r="BC572" s="263"/>
      <c r="BD572" s="263"/>
      <c r="BE572" s="263"/>
      <c r="BF572" s="263"/>
      <c r="BG572" s="263"/>
    </row>
    <row r="573" spans="1:59" s="212" customFormat="1" x14ac:dyDescent="0.3">
      <c r="A573" s="270"/>
      <c r="B573" s="271"/>
      <c r="J573" s="550"/>
      <c r="K573" s="263"/>
      <c r="L573" s="263"/>
      <c r="M573" s="263"/>
      <c r="N573" s="263"/>
      <c r="O573" s="263"/>
      <c r="P573" s="263"/>
      <c r="Q573" s="263"/>
      <c r="R573" s="263"/>
      <c r="S573" s="263"/>
      <c r="T573" s="263"/>
      <c r="U573" s="263"/>
      <c r="V573" s="263"/>
      <c r="W573" s="263"/>
      <c r="X573" s="263"/>
      <c r="Y573" s="263"/>
      <c r="Z573" s="263"/>
      <c r="AA573" s="263"/>
      <c r="AB573" s="263"/>
      <c r="AC573" s="263"/>
      <c r="AD573" s="263"/>
      <c r="AE573" s="263"/>
      <c r="AF573" s="263"/>
      <c r="AG573" s="263"/>
      <c r="AH573" s="263"/>
      <c r="AI573" s="263"/>
      <c r="AJ573" s="263"/>
      <c r="AK573" s="263"/>
      <c r="AL573" s="263"/>
      <c r="AM573" s="263"/>
      <c r="AN573" s="263"/>
      <c r="AO573" s="263"/>
      <c r="AP573" s="263"/>
      <c r="AQ573" s="263"/>
      <c r="AR573" s="263"/>
      <c r="AS573" s="263"/>
      <c r="AT573" s="263"/>
      <c r="AU573" s="263"/>
      <c r="AV573" s="263"/>
      <c r="AW573" s="263"/>
      <c r="AX573" s="263"/>
      <c r="AY573" s="263"/>
      <c r="AZ573" s="263"/>
      <c r="BA573" s="263"/>
      <c r="BB573" s="263"/>
      <c r="BC573" s="263"/>
      <c r="BD573" s="263"/>
      <c r="BE573" s="263"/>
      <c r="BF573" s="263"/>
      <c r="BG573" s="263"/>
    </row>
    <row r="574" spans="1:59" s="212" customFormat="1" x14ac:dyDescent="0.3">
      <c r="A574" s="270"/>
      <c r="B574" s="271"/>
      <c r="J574" s="550"/>
      <c r="K574" s="263"/>
      <c r="L574" s="263"/>
      <c r="M574" s="263"/>
      <c r="N574" s="263"/>
      <c r="O574" s="263"/>
      <c r="P574" s="263"/>
      <c r="Q574" s="263"/>
      <c r="R574" s="263"/>
      <c r="S574" s="263"/>
      <c r="T574" s="263"/>
      <c r="U574" s="263"/>
      <c r="V574" s="263"/>
      <c r="W574" s="263"/>
      <c r="X574" s="263"/>
      <c r="Y574" s="263"/>
      <c r="Z574" s="263"/>
      <c r="AA574" s="263"/>
      <c r="AB574" s="263"/>
      <c r="AC574" s="263"/>
      <c r="AD574" s="263"/>
      <c r="AE574" s="263"/>
      <c r="AF574" s="263"/>
      <c r="AG574" s="263"/>
      <c r="AH574" s="263"/>
      <c r="AI574" s="263"/>
      <c r="AJ574" s="263"/>
      <c r="AK574" s="263"/>
      <c r="AL574" s="263"/>
      <c r="AM574" s="263"/>
      <c r="AN574" s="263"/>
      <c r="AO574" s="263"/>
      <c r="AP574" s="263"/>
      <c r="AQ574" s="263"/>
      <c r="AR574" s="263"/>
      <c r="AS574" s="263"/>
      <c r="AT574" s="263"/>
      <c r="AU574" s="263"/>
      <c r="AV574" s="263"/>
      <c r="AW574" s="263"/>
      <c r="AX574" s="263"/>
      <c r="AY574" s="263"/>
      <c r="AZ574" s="263"/>
      <c r="BA574" s="263"/>
      <c r="BB574" s="263"/>
      <c r="BC574" s="263"/>
      <c r="BD574" s="263"/>
      <c r="BE574" s="263"/>
      <c r="BF574" s="263"/>
      <c r="BG574" s="263"/>
    </row>
    <row r="575" spans="1:59" s="212" customFormat="1" x14ac:dyDescent="0.3">
      <c r="A575" s="270"/>
      <c r="B575" s="271"/>
      <c r="J575" s="550"/>
      <c r="K575" s="263"/>
      <c r="L575" s="263"/>
      <c r="M575" s="263"/>
      <c r="N575" s="263"/>
      <c r="O575" s="263"/>
      <c r="P575" s="263"/>
      <c r="Q575" s="263"/>
      <c r="R575" s="263"/>
      <c r="S575" s="263"/>
      <c r="T575" s="263"/>
      <c r="U575" s="263"/>
      <c r="V575" s="263"/>
      <c r="W575" s="263"/>
      <c r="X575" s="263"/>
      <c r="Y575" s="263"/>
      <c r="Z575" s="263"/>
      <c r="AA575" s="263"/>
      <c r="AB575" s="263"/>
      <c r="AC575" s="263"/>
      <c r="AD575" s="263"/>
      <c r="AE575" s="263"/>
      <c r="AF575" s="263"/>
      <c r="AG575" s="263"/>
      <c r="AH575" s="263"/>
      <c r="AI575" s="263"/>
      <c r="AJ575" s="263"/>
      <c r="AK575" s="263"/>
      <c r="AL575" s="263"/>
      <c r="AM575" s="263"/>
      <c r="AN575" s="263"/>
      <c r="AO575" s="263"/>
      <c r="AP575" s="263"/>
      <c r="AQ575" s="263"/>
      <c r="AR575" s="263"/>
      <c r="AS575" s="263"/>
      <c r="AT575" s="263"/>
      <c r="AU575" s="263"/>
      <c r="AV575" s="263"/>
      <c r="AW575" s="263"/>
      <c r="AX575" s="263"/>
      <c r="AY575" s="263"/>
      <c r="AZ575" s="263"/>
      <c r="BA575" s="263"/>
      <c r="BB575" s="263"/>
      <c r="BC575" s="263"/>
      <c r="BD575" s="263"/>
      <c r="BE575" s="263"/>
      <c r="BF575" s="263"/>
      <c r="BG575" s="263"/>
    </row>
    <row r="576" spans="1:59" s="212" customFormat="1" x14ac:dyDescent="0.3">
      <c r="A576" s="270"/>
      <c r="B576" s="271"/>
      <c r="J576" s="550"/>
      <c r="K576" s="263"/>
      <c r="L576" s="263"/>
      <c r="M576" s="263"/>
      <c r="N576" s="263"/>
      <c r="O576" s="263"/>
      <c r="P576" s="263"/>
      <c r="Q576" s="263"/>
      <c r="R576" s="263"/>
      <c r="S576" s="263"/>
      <c r="T576" s="263"/>
      <c r="U576" s="263"/>
      <c r="V576" s="263"/>
      <c r="W576" s="263"/>
      <c r="X576" s="263"/>
      <c r="Y576" s="263"/>
      <c r="Z576" s="263"/>
      <c r="AA576" s="263"/>
      <c r="AB576" s="263"/>
      <c r="AC576" s="263"/>
      <c r="AD576" s="263"/>
      <c r="AE576" s="263"/>
      <c r="AF576" s="263"/>
      <c r="AG576" s="263"/>
      <c r="AH576" s="263"/>
      <c r="AI576" s="263"/>
      <c r="AJ576" s="263"/>
      <c r="AK576" s="263"/>
      <c r="AL576" s="263"/>
      <c r="AM576" s="263"/>
      <c r="AN576" s="263"/>
      <c r="AO576" s="263"/>
      <c r="AP576" s="263"/>
      <c r="AQ576" s="263"/>
      <c r="AR576" s="263"/>
      <c r="AS576" s="263"/>
      <c r="AT576" s="263"/>
      <c r="AU576" s="263"/>
      <c r="AV576" s="263"/>
      <c r="AW576" s="263"/>
      <c r="AX576" s="263"/>
      <c r="AY576" s="263"/>
      <c r="AZ576" s="263"/>
      <c r="BA576" s="263"/>
      <c r="BB576" s="263"/>
      <c r="BC576" s="263"/>
      <c r="BD576" s="263"/>
      <c r="BE576" s="263"/>
      <c r="BF576" s="263"/>
      <c r="BG576" s="263"/>
    </row>
    <row r="577" spans="1:59" s="212" customFormat="1" x14ac:dyDescent="0.3">
      <c r="A577" s="270"/>
      <c r="B577" s="271"/>
      <c r="J577" s="550"/>
      <c r="K577" s="263"/>
      <c r="L577" s="263"/>
      <c r="M577" s="263"/>
      <c r="N577" s="263"/>
      <c r="O577" s="263"/>
      <c r="P577" s="263"/>
      <c r="Q577" s="263"/>
      <c r="R577" s="263"/>
      <c r="S577" s="263"/>
      <c r="T577" s="263"/>
      <c r="U577" s="263"/>
      <c r="V577" s="263"/>
      <c r="W577" s="263"/>
      <c r="X577" s="263"/>
      <c r="Y577" s="263"/>
      <c r="Z577" s="263"/>
      <c r="AA577" s="263"/>
      <c r="AB577" s="263"/>
      <c r="AC577" s="263"/>
      <c r="AD577" s="263"/>
      <c r="AE577" s="263"/>
      <c r="AF577" s="263"/>
      <c r="AG577" s="263"/>
      <c r="AH577" s="263"/>
      <c r="AI577" s="263"/>
      <c r="AJ577" s="263"/>
      <c r="AK577" s="263"/>
      <c r="AL577" s="263"/>
      <c r="AM577" s="263"/>
      <c r="AN577" s="263"/>
      <c r="AO577" s="263"/>
      <c r="AP577" s="263"/>
      <c r="AQ577" s="263"/>
      <c r="AR577" s="263"/>
      <c r="AS577" s="263"/>
      <c r="AT577" s="263"/>
      <c r="AU577" s="263"/>
      <c r="AV577" s="263"/>
      <c r="AW577" s="263"/>
      <c r="AX577" s="263"/>
      <c r="AY577" s="263"/>
      <c r="AZ577" s="263"/>
      <c r="BA577" s="263"/>
      <c r="BB577" s="263"/>
      <c r="BC577" s="263"/>
      <c r="BD577" s="263"/>
      <c r="BE577" s="263"/>
      <c r="BF577" s="263"/>
      <c r="BG577" s="263"/>
    </row>
    <row r="578" spans="1:59" s="212" customFormat="1" x14ac:dyDescent="0.3">
      <c r="A578" s="270"/>
      <c r="B578" s="271"/>
      <c r="J578" s="550"/>
      <c r="K578" s="263"/>
      <c r="L578" s="263"/>
      <c r="M578" s="263"/>
      <c r="N578" s="263"/>
      <c r="O578" s="263"/>
      <c r="P578" s="263"/>
      <c r="Q578" s="263"/>
      <c r="R578" s="263"/>
      <c r="S578" s="263"/>
      <c r="T578" s="263"/>
      <c r="U578" s="263"/>
      <c r="V578" s="263"/>
      <c r="W578" s="263"/>
      <c r="X578" s="263"/>
      <c r="Y578" s="263"/>
      <c r="Z578" s="263"/>
      <c r="AA578" s="263"/>
      <c r="AB578" s="263"/>
      <c r="AC578" s="263"/>
      <c r="AD578" s="263"/>
      <c r="AE578" s="263"/>
      <c r="AF578" s="263"/>
      <c r="AG578" s="263"/>
      <c r="AH578" s="263"/>
      <c r="AI578" s="263"/>
      <c r="AJ578" s="263"/>
      <c r="AK578" s="263"/>
      <c r="AL578" s="263"/>
      <c r="AM578" s="263"/>
      <c r="AN578" s="263"/>
      <c r="AO578" s="263"/>
      <c r="AP578" s="263"/>
      <c r="AQ578" s="263"/>
      <c r="AR578" s="263"/>
      <c r="AS578" s="263"/>
      <c r="AT578" s="263"/>
      <c r="AU578" s="263"/>
      <c r="AV578" s="263"/>
      <c r="AW578" s="263"/>
      <c r="AX578" s="263"/>
      <c r="AY578" s="263"/>
      <c r="AZ578" s="263"/>
      <c r="BA578" s="263"/>
      <c r="BB578" s="263"/>
      <c r="BC578" s="263"/>
      <c r="BD578" s="263"/>
      <c r="BE578" s="263"/>
      <c r="BF578" s="263"/>
      <c r="BG578" s="263"/>
    </row>
    <row r="579" spans="1:59" s="212" customFormat="1" x14ac:dyDescent="0.3">
      <c r="A579" s="270"/>
      <c r="B579" s="271"/>
      <c r="J579" s="550"/>
      <c r="K579" s="263"/>
      <c r="L579" s="263"/>
      <c r="M579" s="263"/>
      <c r="N579" s="263"/>
      <c r="O579" s="263"/>
      <c r="P579" s="263"/>
      <c r="Q579" s="263"/>
      <c r="R579" s="263"/>
      <c r="S579" s="263"/>
      <c r="T579" s="263"/>
      <c r="U579" s="263"/>
      <c r="V579" s="263"/>
      <c r="W579" s="263"/>
      <c r="X579" s="263"/>
      <c r="Y579" s="263"/>
      <c r="Z579" s="263"/>
      <c r="AA579" s="263"/>
      <c r="AB579" s="263"/>
      <c r="AC579" s="263"/>
      <c r="AD579" s="263"/>
      <c r="AE579" s="263"/>
      <c r="AF579" s="263"/>
      <c r="AG579" s="263"/>
      <c r="AH579" s="263"/>
      <c r="AI579" s="263"/>
      <c r="AJ579" s="263"/>
      <c r="AK579" s="263"/>
      <c r="AL579" s="263"/>
      <c r="AM579" s="263"/>
      <c r="AN579" s="263"/>
      <c r="AO579" s="263"/>
      <c r="AP579" s="263"/>
      <c r="AQ579" s="263"/>
      <c r="AR579" s="263"/>
      <c r="AS579" s="263"/>
      <c r="AT579" s="263"/>
      <c r="AU579" s="263"/>
      <c r="AV579" s="263"/>
      <c r="AW579" s="263"/>
      <c r="AX579" s="263"/>
      <c r="AY579" s="263"/>
      <c r="AZ579" s="263"/>
      <c r="BA579" s="263"/>
      <c r="BB579" s="263"/>
      <c r="BC579" s="263"/>
      <c r="BD579" s="263"/>
      <c r="BE579" s="263"/>
      <c r="BF579" s="263"/>
      <c r="BG579" s="263"/>
    </row>
    <row r="580" spans="1:59" s="212" customFormat="1" x14ac:dyDescent="0.3">
      <c r="A580" s="270"/>
      <c r="B580" s="271"/>
      <c r="J580" s="550"/>
      <c r="K580" s="263"/>
      <c r="L580" s="263"/>
      <c r="M580" s="263"/>
      <c r="N580" s="263"/>
      <c r="O580" s="263"/>
      <c r="P580" s="263"/>
      <c r="Q580" s="263"/>
      <c r="R580" s="263"/>
      <c r="S580" s="263"/>
      <c r="T580" s="263"/>
      <c r="U580" s="263"/>
      <c r="V580" s="263"/>
      <c r="W580" s="263"/>
      <c r="X580" s="263"/>
      <c r="Y580" s="263"/>
      <c r="Z580" s="263"/>
      <c r="AA580" s="263"/>
      <c r="AB580" s="263"/>
      <c r="AC580" s="263"/>
      <c r="AD580" s="263"/>
      <c r="AE580" s="263"/>
      <c r="AF580" s="263"/>
      <c r="AG580" s="263"/>
      <c r="AH580" s="263"/>
      <c r="AI580" s="263"/>
      <c r="AJ580" s="263"/>
      <c r="AK580" s="263"/>
      <c r="AL580" s="263"/>
      <c r="AM580" s="263"/>
      <c r="AN580" s="263"/>
      <c r="AO580" s="263"/>
      <c r="AP580" s="263"/>
      <c r="AQ580" s="263"/>
      <c r="AR580" s="263"/>
      <c r="AS580" s="263"/>
      <c r="AT580" s="263"/>
      <c r="AU580" s="263"/>
      <c r="AV580" s="263"/>
      <c r="AW580" s="263"/>
      <c r="AX580" s="263"/>
      <c r="AY580" s="263"/>
      <c r="AZ580" s="263"/>
      <c r="BA580" s="263"/>
      <c r="BB580" s="263"/>
      <c r="BC580" s="263"/>
      <c r="BD580" s="263"/>
      <c r="BE580" s="263"/>
      <c r="BF580" s="263"/>
      <c r="BG580" s="263"/>
    </row>
    <row r="581" spans="1:59" s="212" customFormat="1" x14ac:dyDescent="0.3">
      <c r="A581" s="270"/>
      <c r="B581" s="271"/>
      <c r="J581" s="550"/>
      <c r="K581" s="263"/>
      <c r="L581" s="263"/>
      <c r="M581" s="263"/>
      <c r="N581" s="263"/>
      <c r="O581" s="263"/>
      <c r="P581" s="263"/>
      <c r="Q581" s="263"/>
      <c r="R581" s="263"/>
      <c r="S581" s="263"/>
      <c r="T581" s="263"/>
      <c r="U581" s="263"/>
      <c r="V581" s="263"/>
      <c r="W581" s="263"/>
      <c r="X581" s="263"/>
      <c r="Y581" s="263"/>
      <c r="Z581" s="263"/>
      <c r="AA581" s="263"/>
      <c r="AB581" s="263"/>
      <c r="AC581" s="263"/>
      <c r="AD581" s="263"/>
      <c r="AE581" s="263"/>
      <c r="AF581" s="263"/>
      <c r="AG581" s="263"/>
      <c r="AH581" s="263"/>
      <c r="AI581" s="263"/>
      <c r="AJ581" s="263"/>
      <c r="AK581" s="263"/>
      <c r="AL581" s="263"/>
      <c r="AM581" s="263"/>
      <c r="AN581" s="263"/>
      <c r="AO581" s="263"/>
      <c r="AP581" s="263"/>
      <c r="AQ581" s="263"/>
      <c r="AR581" s="263"/>
      <c r="AS581" s="263"/>
      <c r="AT581" s="263"/>
      <c r="AU581" s="263"/>
      <c r="AV581" s="263"/>
      <c r="AW581" s="263"/>
      <c r="AX581" s="263"/>
      <c r="AY581" s="263"/>
      <c r="AZ581" s="263"/>
      <c r="BA581" s="263"/>
      <c r="BB581" s="263"/>
      <c r="BC581" s="263"/>
      <c r="BD581" s="263"/>
      <c r="BE581" s="263"/>
      <c r="BF581" s="263"/>
      <c r="BG581" s="263"/>
    </row>
    <row r="582" spans="1:59" s="212" customFormat="1" x14ac:dyDescent="0.3">
      <c r="A582" s="270"/>
      <c r="B582" s="271"/>
      <c r="J582" s="550"/>
      <c r="K582" s="263"/>
      <c r="L582" s="263"/>
      <c r="M582" s="263"/>
      <c r="N582" s="263"/>
      <c r="O582" s="263"/>
      <c r="P582" s="263"/>
      <c r="Q582" s="263"/>
      <c r="R582" s="263"/>
      <c r="S582" s="263"/>
      <c r="T582" s="263"/>
      <c r="U582" s="263"/>
      <c r="V582" s="263"/>
      <c r="W582" s="263"/>
      <c r="X582" s="263"/>
      <c r="Y582" s="263"/>
      <c r="Z582" s="263"/>
      <c r="AA582" s="263"/>
      <c r="AB582" s="263"/>
      <c r="AC582" s="263"/>
      <c r="AD582" s="263"/>
      <c r="AE582" s="263"/>
      <c r="AF582" s="263"/>
      <c r="AG582" s="263"/>
      <c r="AH582" s="263"/>
      <c r="AI582" s="263"/>
      <c r="AJ582" s="263"/>
      <c r="AK582" s="263"/>
      <c r="AL582" s="263"/>
      <c r="AM582" s="263"/>
      <c r="AN582" s="263"/>
      <c r="AO582" s="263"/>
      <c r="AP582" s="263"/>
      <c r="AQ582" s="263"/>
      <c r="AR582" s="263"/>
      <c r="AS582" s="263"/>
      <c r="AT582" s="263"/>
      <c r="AU582" s="263"/>
      <c r="AV582" s="263"/>
      <c r="AW582" s="263"/>
      <c r="AX582" s="263"/>
      <c r="AY582" s="263"/>
      <c r="AZ582" s="263"/>
      <c r="BA582" s="263"/>
      <c r="BB582" s="263"/>
      <c r="BC582" s="263"/>
      <c r="BD582" s="263"/>
      <c r="BE582" s="263"/>
      <c r="BF582" s="263"/>
      <c r="BG582" s="263"/>
    </row>
    <row r="583" spans="1:59" s="212" customFormat="1" x14ac:dyDescent="0.3">
      <c r="A583" s="270"/>
      <c r="B583" s="271"/>
      <c r="J583" s="550"/>
      <c r="K583" s="263"/>
      <c r="L583" s="263"/>
      <c r="M583" s="263"/>
      <c r="N583" s="263"/>
      <c r="O583" s="263"/>
      <c r="P583" s="263"/>
      <c r="Q583" s="263"/>
      <c r="R583" s="263"/>
      <c r="S583" s="263"/>
      <c r="T583" s="263"/>
      <c r="U583" s="263"/>
      <c r="V583" s="263"/>
      <c r="W583" s="263"/>
      <c r="X583" s="263"/>
      <c r="Y583" s="263"/>
      <c r="Z583" s="263"/>
      <c r="AA583" s="263"/>
      <c r="AB583" s="263"/>
      <c r="AC583" s="263"/>
      <c r="AD583" s="263"/>
      <c r="AE583" s="263"/>
      <c r="AF583" s="263"/>
      <c r="AG583" s="263"/>
      <c r="AH583" s="263"/>
      <c r="AI583" s="263"/>
      <c r="AJ583" s="263"/>
      <c r="AK583" s="263"/>
      <c r="AL583" s="263"/>
      <c r="AM583" s="263"/>
      <c r="AN583" s="263"/>
      <c r="AO583" s="263"/>
      <c r="AP583" s="263"/>
      <c r="AQ583" s="263"/>
      <c r="AR583" s="263"/>
      <c r="AS583" s="263"/>
      <c r="AT583" s="263"/>
      <c r="AU583" s="263"/>
      <c r="AV583" s="263"/>
      <c r="AW583" s="263"/>
      <c r="AX583" s="263"/>
      <c r="AY583" s="263"/>
      <c r="AZ583" s="263"/>
      <c r="BA583" s="263"/>
      <c r="BB583" s="263"/>
      <c r="BC583" s="263"/>
      <c r="BD583" s="263"/>
      <c r="BE583" s="263"/>
      <c r="BF583" s="263"/>
      <c r="BG583" s="263"/>
    </row>
    <row r="584" spans="1:59" s="212" customFormat="1" x14ac:dyDescent="0.3">
      <c r="A584" s="270"/>
      <c r="B584" s="271"/>
      <c r="J584" s="550"/>
      <c r="K584" s="263"/>
      <c r="L584" s="263"/>
      <c r="M584" s="263"/>
      <c r="N584" s="263"/>
      <c r="O584" s="263"/>
      <c r="P584" s="263"/>
      <c r="Q584" s="263"/>
      <c r="R584" s="263"/>
      <c r="S584" s="263"/>
      <c r="T584" s="263"/>
      <c r="U584" s="263"/>
      <c r="V584" s="263"/>
      <c r="W584" s="263"/>
      <c r="X584" s="263"/>
      <c r="Y584" s="263"/>
      <c r="Z584" s="263"/>
      <c r="AA584" s="263"/>
      <c r="AB584" s="263"/>
      <c r="AC584" s="263"/>
      <c r="AD584" s="263"/>
      <c r="AE584" s="263"/>
      <c r="AF584" s="263"/>
      <c r="AG584" s="263"/>
      <c r="AH584" s="263"/>
      <c r="AI584" s="263"/>
      <c r="AJ584" s="263"/>
      <c r="AK584" s="263"/>
      <c r="AL584" s="263"/>
      <c r="AM584" s="263"/>
      <c r="AN584" s="263"/>
      <c r="AO584" s="263"/>
      <c r="AP584" s="263"/>
      <c r="AQ584" s="263"/>
      <c r="AR584" s="263"/>
      <c r="AS584" s="263"/>
      <c r="AT584" s="263"/>
      <c r="AU584" s="263"/>
      <c r="AV584" s="263"/>
      <c r="AW584" s="263"/>
      <c r="AX584" s="263"/>
      <c r="AY584" s="263"/>
      <c r="AZ584" s="263"/>
      <c r="BA584" s="263"/>
      <c r="BB584" s="263"/>
      <c r="BC584" s="263"/>
      <c r="BD584" s="263"/>
      <c r="BE584" s="263"/>
      <c r="BF584" s="263"/>
      <c r="BG584" s="263"/>
    </row>
    <row r="585" spans="1:59" s="212" customFormat="1" x14ac:dyDescent="0.3">
      <c r="A585" s="270"/>
      <c r="B585" s="271"/>
      <c r="J585" s="550"/>
      <c r="K585" s="263"/>
      <c r="L585" s="263"/>
      <c r="M585" s="263"/>
      <c r="N585" s="263"/>
      <c r="O585" s="263"/>
      <c r="P585" s="263"/>
      <c r="Q585" s="263"/>
      <c r="R585" s="263"/>
      <c r="S585" s="263"/>
      <c r="T585" s="263"/>
      <c r="U585" s="263"/>
      <c r="V585" s="263"/>
      <c r="W585" s="263"/>
      <c r="X585" s="263"/>
      <c r="Y585" s="263"/>
      <c r="Z585" s="263"/>
      <c r="AA585" s="263"/>
      <c r="AB585" s="263"/>
      <c r="AC585" s="263"/>
      <c r="AD585" s="263"/>
      <c r="AE585" s="263"/>
      <c r="AF585" s="263"/>
      <c r="AG585" s="263"/>
      <c r="AH585" s="263"/>
      <c r="AI585" s="263"/>
      <c r="AJ585" s="263"/>
      <c r="AK585" s="263"/>
      <c r="AL585" s="263"/>
      <c r="AM585" s="263"/>
      <c r="AN585" s="263"/>
      <c r="AO585" s="263"/>
      <c r="AP585" s="263"/>
      <c r="AQ585" s="263"/>
      <c r="AR585" s="263"/>
      <c r="AS585" s="263"/>
      <c r="AT585" s="263"/>
      <c r="AU585" s="263"/>
      <c r="AV585" s="263"/>
      <c r="AW585" s="263"/>
      <c r="AX585" s="263"/>
      <c r="AY585" s="263"/>
      <c r="AZ585" s="263"/>
      <c r="BA585" s="263"/>
      <c r="BB585" s="263"/>
      <c r="BC585" s="263"/>
      <c r="BD585" s="263"/>
      <c r="BE585" s="263"/>
      <c r="BF585" s="263"/>
      <c r="BG585" s="263"/>
    </row>
    <row r="586" spans="1:59" s="212" customFormat="1" x14ac:dyDescent="0.3">
      <c r="A586" s="270"/>
      <c r="B586" s="271"/>
      <c r="J586" s="550"/>
      <c r="K586" s="263"/>
      <c r="L586" s="263"/>
      <c r="M586" s="263"/>
      <c r="N586" s="263"/>
      <c r="O586" s="263"/>
      <c r="P586" s="263"/>
      <c r="Q586" s="263"/>
      <c r="R586" s="263"/>
      <c r="S586" s="263"/>
      <c r="T586" s="263"/>
      <c r="U586" s="263"/>
      <c r="V586" s="263"/>
      <c r="W586" s="263"/>
      <c r="X586" s="263"/>
      <c r="Y586" s="263"/>
      <c r="Z586" s="263"/>
      <c r="AA586" s="263"/>
      <c r="AB586" s="263"/>
      <c r="AC586" s="263"/>
      <c r="AD586" s="263"/>
      <c r="AE586" s="263"/>
      <c r="AF586" s="263"/>
      <c r="AG586" s="263"/>
      <c r="AH586" s="263"/>
      <c r="AI586" s="263"/>
      <c r="AJ586" s="263"/>
      <c r="AK586" s="263"/>
      <c r="AL586" s="263"/>
      <c r="AM586" s="263"/>
      <c r="AN586" s="263"/>
      <c r="AO586" s="263"/>
      <c r="AP586" s="263"/>
      <c r="AQ586" s="263"/>
      <c r="AR586" s="263"/>
      <c r="AS586" s="263"/>
      <c r="AT586" s="263"/>
      <c r="AU586" s="263"/>
      <c r="AV586" s="263"/>
      <c r="AW586" s="263"/>
      <c r="AX586" s="263"/>
      <c r="AY586" s="263"/>
      <c r="AZ586" s="263"/>
      <c r="BA586" s="263"/>
      <c r="BB586" s="263"/>
      <c r="BC586" s="263"/>
      <c r="BD586" s="263"/>
      <c r="BE586" s="263"/>
      <c r="BF586" s="263"/>
      <c r="BG586" s="263"/>
    </row>
    <row r="587" spans="1:59" s="212" customFormat="1" x14ac:dyDescent="0.3">
      <c r="A587" s="270"/>
      <c r="B587" s="271"/>
      <c r="J587" s="550"/>
      <c r="K587" s="263"/>
      <c r="L587" s="263"/>
      <c r="M587" s="263"/>
      <c r="N587" s="263"/>
      <c r="O587" s="263"/>
      <c r="P587" s="263"/>
      <c r="Q587" s="263"/>
      <c r="R587" s="263"/>
      <c r="S587" s="263"/>
      <c r="T587" s="263"/>
      <c r="U587" s="263"/>
      <c r="V587" s="263"/>
      <c r="W587" s="263"/>
      <c r="X587" s="263"/>
      <c r="Y587" s="263"/>
      <c r="Z587" s="263"/>
      <c r="AA587" s="263"/>
      <c r="AB587" s="263"/>
      <c r="AC587" s="263"/>
      <c r="AD587" s="263"/>
      <c r="AE587" s="263"/>
      <c r="AF587" s="263"/>
      <c r="AG587" s="263"/>
      <c r="AH587" s="263"/>
      <c r="AI587" s="263"/>
      <c r="AJ587" s="263"/>
      <c r="AK587" s="263"/>
      <c r="AL587" s="263"/>
      <c r="AM587" s="263"/>
      <c r="AN587" s="263"/>
      <c r="AO587" s="263"/>
      <c r="AP587" s="263"/>
      <c r="AQ587" s="263"/>
      <c r="AR587" s="263"/>
      <c r="AS587" s="263"/>
      <c r="AT587" s="263"/>
      <c r="AU587" s="263"/>
      <c r="AV587" s="263"/>
      <c r="AW587" s="263"/>
      <c r="AX587" s="263"/>
      <c r="AY587" s="263"/>
      <c r="AZ587" s="263"/>
      <c r="BA587" s="263"/>
      <c r="BB587" s="263"/>
      <c r="BC587" s="263"/>
      <c r="BD587" s="263"/>
      <c r="BE587" s="263"/>
      <c r="BF587" s="263"/>
      <c r="BG587" s="263"/>
    </row>
    <row r="588" spans="1:59" s="212" customFormat="1" x14ac:dyDescent="0.3">
      <c r="A588" s="270"/>
      <c r="B588" s="271"/>
      <c r="J588" s="550"/>
      <c r="K588" s="263"/>
      <c r="L588" s="263"/>
      <c r="M588" s="263"/>
      <c r="N588" s="263"/>
      <c r="O588" s="263"/>
      <c r="P588" s="263"/>
      <c r="Q588" s="263"/>
      <c r="R588" s="263"/>
      <c r="S588" s="263"/>
      <c r="T588" s="263"/>
      <c r="U588" s="263"/>
      <c r="V588" s="263"/>
      <c r="W588" s="263"/>
      <c r="X588" s="263"/>
      <c r="Y588" s="263"/>
      <c r="Z588" s="263"/>
      <c r="AA588" s="263"/>
      <c r="AB588" s="263"/>
      <c r="AC588" s="263"/>
      <c r="AD588" s="263"/>
      <c r="AE588" s="263"/>
      <c r="AF588" s="263"/>
      <c r="AG588" s="263"/>
      <c r="AH588" s="263"/>
      <c r="AI588" s="263"/>
      <c r="AJ588" s="263"/>
      <c r="AK588" s="263"/>
      <c r="AL588" s="263"/>
      <c r="AM588" s="263"/>
      <c r="AN588" s="263"/>
      <c r="AO588" s="263"/>
      <c r="AP588" s="263"/>
      <c r="AQ588" s="263"/>
      <c r="AR588" s="263"/>
      <c r="AS588" s="263"/>
      <c r="AT588" s="263"/>
      <c r="AU588" s="263"/>
      <c r="AV588" s="263"/>
      <c r="AW588" s="263"/>
      <c r="AX588" s="263"/>
      <c r="AY588" s="263"/>
      <c r="AZ588" s="263"/>
      <c r="BA588" s="263"/>
      <c r="BB588" s="263"/>
      <c r="BC588" s="263"/>
      <c r="BD588" s="263"/>
      <c r="BE588" s="263"/>
      <c r="BF588" s="263"/>
      <c r="BG588" s="263"/>
    </row>
    <row r="589" spans="1:59" s="212" customFormat="1" x14ac:dyDescent="0.3">
      <c r="A589" s="270"/>
      <c r="B589" s="271"/>
      <c r="J589" s="550"/>
      <c r="K589" s="263"/>
      <c r="L589" s="263"/>
      <c r="M589" s="263"/>
      <c r="N589" s="263"/>
      <c r="O589" s="263"/>
      <c r="P589" s="263"/>
      <c r="Q589" s="263"/>
      <c r="R589" s="263"/>
      <c r="S589" s="263"/>
      <c r="T589" s="263"/>
      <c r="U589" s="263"/>
      <c r="V589" s="263"/>
      <c r="W589" s="263"/>
      <c r="X589" s="263"/>
      <c r="Y589" s="263"/>
      <c r="Z589" s="263"/>
      <c r="AA589" s="263"/>
      <c r="AB589" s="263"/>
      <c r="AC589" s="263"/>
      <c r="AD589" s="263"/>
      <c r="AE589" s="263"/>
      <c r="AF589" s="263"/>
      <c r="AG589" s="263"/>
      <c r="AH589" s="263"/>
      <c r="AI589" s="263"/>
      <c r="AJ589" s="263"/>
      <c r="AK589" s="263"/>
      <c r="AL589" s="263"/>
      <c r="AM589" s="263"/>
      <c r="AN589" s="263"/>
      <c r="AO589" s="263"/>
      <c r="AP589" s="263"/>
      <c r="AQ589" s="263"/>
      <c r="AR589" s="263"/>
      <c r="AS589" s="263"/>
      <c r="AT589" s="263"/>
      <c r="AU589" s="263"/>
      <c r="AV589" s="263"/>
      <c r="AW589" s="263"/>
      <c r="AX589" s="263"/>
      <c r="AY589" s="263"/>
      <c r="AZ589" s="263"/>
      <c r="BA589" s="263"/>
      <c r="BB589" s="263"/>
      <c r="BC589" s="263"/>
      <c r="BD589" s="263"/>
      <c r="BE589" s="263"/>
      <c r="BF589" s="263"/>
      <c r="BG589" s="263"/>
    </row>
    <row r="590" spans="1:59" s="212" customFormat="1" x14ac:dyDescent="0.3">
      <c r="A590" s="270"/>
      <c r="B590" s="271"/>
      <c r="J590" s="550"/>
      <c r="K590" s="263"/>
      <c r="L590" s="263"/>
      <c r="M590" s="263"/>
      <c r="N590" s="263"/>
      <c r="O590" s="263"/>
      <c r="P590" s="263"/>
      <c r="Q590" s="263"/>
      <c r="R590" s="263"/>
      <c r="S590" s="263"/>
      <c r="T590" s="263"/>
      <c r="U590" s="263"/>
      <c r="V590" s="263"/>
      <c r="W590" s="263"/>
      <c r="X590" s="263"/>
      <c r="Y590" s="263"/>
      <c r="Z590" s="263"/>
      <c r="AA590" s="263"/>
      <c r="AB590" s="263"/>
      <c r="AC590" s="263"/>
      <c r="AD590" s="263"/>
      <c r="AE590" s="263"/>
      <c r="AF590" s="263"/>
      <c r="AG590" s="263"/>
      <c r="AH590" s="263"/>
      <c r="AI590" s="263"/>
      <c r="AJ590" s="263"/>
      <c r="AK590" s="263"/>
      <c r="AL590" s="263"/>
      <c r="AM590" s="263"/>
      <c r="AN590" s="263"/>
      <c r="AO590" s="263"/>
      <c r="AP590" s="263"/>
      <c r="AQ590" s="263"/>
      <c r="AR590" s="263"/>
      <c r="AS590" s="263"/>
      <c r="AT590" s="263"/>
      <c r="AU590" s="263"/>
      <c r="AV590" s="263"/>
      <c r="AW590" s="263"/>
      <c r="AX590" s="263"/>
      <c r="AY590" s="263"/>
      <c r="AZ590" s="263"/>
      <c r="BA590" s="263"/>
      <c r="BB590" s="263"/>
      <c r="BC590" s="263"/>
      <c r="BD590" s="263"/>
      <c r="BE590" s="263"/>
      <c r="BF590" s="263"/>
      <c r="BG590" s="263"/>
    </row>
    <row r="591" spans="1:59" s="212" customFormat="1" x14ac:dyDescent="0.3">
      <c r="A591" s="270"/>
      <c r="B591" s="271"/>
      <c r="J591" s="550"/>
      <c r="K591" s="263"/>
      <c r="L591" s="263"/>
      <c r="M591" s="263"/>
      <c r="N591" s="263"/>
      <c r="O591" s="263"/>
      <c r="P591" s="263"/>
      <c r="Q591" s="263"/>
      <c r="R591" s="263"/>
      <c r="S591" s="263"/>
      <c r="T591" s="263"/>
      <c r="U591" s="263"/>
      <c r="V591" s="263"/>
      <c r="W591" s="263"/>
      <c r="X591" s="263"/>
      <c r="Y591" s="263"/>
      <c r="Z591" s="263"/>
      <c r="AA591" s="263"/>
      <c r="AB591" s="263"/>
      <c r="AC591" s="263"/>
      <c r="AD591" s="263"/>
      <c r="AE591" s="263"/>
      <c r="AF591" s="263"/>
      <c r="AG591" s="263"/>
      <c r="AH591" s="263"/>
      <c r="AI591" s="263"/>
      <c r="AJ591" s="263"/>
      <c r="AK591" s="263"/>
      <c r="AL591" s="263"/>
      <c r="AM591" s="263"/>
      <c r="AN591" s="263"/>
      <c r="AO591" s="263"/>
      <c r="AP591" s="263"/>
      <c r="AQ591" s="263"/>
      <c r="AR591" s="263"/>
      <c r="AS591" s="263"/>
      <c r="AT591" s="263"/>
      <c r="AU591" s="263"/>
      <c r="AV591" s="263"/>
      <c r="AW591" s="263"/>
      <c r="AX591" s="263"/>
      <c r="AY591" s="263"/>
      <c r="AZ591" s="263"/>
      <c r="BA591" s="263"/>
      <c r="BB591" s="263"/>
      <c r="BC591" s="263"/>
      <c r="BD591" s="263"/>
      <c r="BE591" s="263"/>
      <c r="BF591" s="263"/>
      <c r="BG591" s="263"/>
    </row>
    <row r="592" spans="1:59" s="212" customFormat="1" x14ac:dyDescent="0.3">
      <c r="A592" s="270"/>
      <c r="B592" s="271"/>
      <c r="J592" s="550"/>
      <c r="K592" s="263"/>
      <c r="L592" s="263"/>
      <c r="M592" s="263"/>
      <c r="N592" s="263"/>
      <c r="O592" s="263"/>
      <c r="P592" s="263"/>
      <c r="Q592" s="263"/>
      <c r="R592" s="263"/>
      <c r="S592" s="263"/>
      <c r="T592" s="263"/>
      <c r="U592" s="263"/>
      <c r="V592" s="263"/>
      <c r="W592" s="263"/>
      <c r="X592" s="263"/>
      <c r="Y592" s="263"/>
      <c r="Z592" s="263"/>
      <c r="AA592" s="263"/>
      <c r="AB592" s="263"/>
      <c r="AC592" s="263"/>
      <c r="AD592" s="263"/>
      <c r="AE592" s="263"/>
      <c r="AF592" s="263"/>
      <c r="AG592" s="263"/>
      <c r="AH592" s="263"/>
      <c r="AI592" s="263"/>
      <c r="AJ592" s="263"/>
      <c r="AK592" s="263"/>
      <c r="AL592" s="263"/>
      <c r="AM592" s="263"/>
      <c r="AN592" s="263"/>
      <c r="AO592" s="263"/>
      <c r="AP592" s="263"/>
      <c r="AQ592" s="263"/>
      <c r="AR592" s="263"/>
      <c r="AS592" s="263"/>
      <c r="AT592" s="263"/>
      <c r="AU592" s="263"/>
      <c r="AV592" s="263"/>
      <c r="AW592" s="263"/>
      <c r="AX592" s="263"/>
      <c r="AY592" s="263"/>
      <c r="AZ592" s="263"/>
      <c r="BA592" s="263"/>
      <c r="BB592" s="263"/>
      <c r="BC592" s="263"/>
      <c r="BD592" s="263"/>
      <c r="BE592" s="263"/>
      <c r="BF592" s="263"/>
      <c r="BG592" s="263"/>
    </row>
    <row r="593" spans="1:59" s="212" customFormat="1" x14ac:dyDescent="0.3">
      <c r="A593" s="270"/>
      <c r="B593" s="271"/>
      <c r="J593" s="550"/>
      <c r="K593" s="263"/>
      <c r="L593" s="263"/>
      <c r="M593" s="263"/>
      <c r="N593" s="263"/>
      <c r="O593" s="263"/>
      <c r="P593" s="263"/>
      <c r="Q593" s="263"/>
      <c r="R593" s="263"/>
      <c r="S593" s="263"/>
      <c r="T593" s="263"/>
      <c r="U593" s="263"/>
      <c r="V593" s="263"/>
      <c r="W593" s="263"/>
      <c r="X593" s="263"/>
      <c r="Y593" s="263"/>
      <c r="Z593" s="263"/>
      <c r="AA593" s="263"/>
      <c r="AB593" s="263"/>
      <c r="AC593" s="263"/>
      <c r="AD593" s="263"/>
      <c r="AE593" s="263"/>
      <c r="AF593" s="263"/>
      <c r="AG593" s="263"/>
      <c r="AH593" s="263"/>
      <c r="AI593" s="263"/>
      <c r="AJ593" s="263"/>
      <c r="AK593" s="263"/>
      <c r="AL593" s="263"/>
      <c r="AM593" s="263"/>
      <c r="AN593" s="263"/>
      <c r="AO593" s="263"/>
      <c r="AP593" s="263"/>
      <c r="AQ593" s="263"/>
      <c r="AR593" s="263"/>
      <c r="AS593" s="263"/>
      <c r="AT593" s="263"/>
      <c r="AU593" s="263"/>
      <c r="AV593" s="263"/>
      <c r="AW593" s="263"/>
      <c r="AX593" s="263"/>
      <c r="AY593" s="263"/>
      <c r="AZ593" s="263"/>
      <c r="BA593" s="263"/>
      <c r="BB593" s="263"/>
      <c r="BC593" s="263"/>
      <c r="BD593" s="263"/>
      <c r="BE593" s="263"/>
      <c r="BF593" s="263"/>
      <c r="BG593" s="263"/>
    </row>
    <row r="594" spans="1:59" s="212" customFormat="1" x14ac:dyDescent="0.3">
      <c r="A594" s="270"/>
      <c r="B594" s="271"/>
      <c r="J594" s="550"/>
      <c r="K594" s="263"/>
      <c r="L594" s="263"/>
      <c r="M594" s="263"/>
      <c r="N594" s="263"/>
      <c r="O594" s="263"/>
      <c r="P594" s="263"/>
      <c r="Q594" s="263"/>
      <c r="R594" s="263"/>
      <c r="S594" s="263"/>
      <c r="T594" s="263"/>
      <c r="U594" s="263"/>
      <c r="V594" s="263"/>
      <c r="W594" s="263"/>
      <c r="X594" s="263"/>
      <c r="Y594" s="263"/>
      <c r="Z594" s="263"/>
      <c r="AA594" s="263"/>
      <c r="AB594" s="263"/>
      <c r="AC594" s="263"/>
      <c r="AD594" s="263"/>
      <c r="AE594" s="263"/>
      <c r="AF594" s="263"/>
      <c r="AG594" s="263"/>
      <c r="AH594" s="263"/>
      <c r="AI594" s="263"/>
      <c r="AJ594" s="263"/>
      <c r="AK594" s="263"/>
      <c r="AL594" s="263"/>
      <c r="AM594" s="263"/>
      <c r="AN594" s="263"/>
      <c r="AO594" s="263"/>
      <c r="AP594" s="263"/>
      <c r="AQ594" s="263"/>
      <c r="AR594" s="263"/>
      <c r="AS594" s="263"/>
      <c r="AT594" s="263"/>
      <c r="AU594" s="263"/>
      <c r="AV594" s="263"/>
      <c r="AW594" s="263"/>
      <c r="AX594" s="263"/>
      <c r="AY594" s="263"/>
      <c r="AZ594" s="263"/>
      <c r="BA594" s="263"/>
      <c r="BB594" s="263"/>
      <c r="BC594" s="263"/>
      <c r="BD594" s="263"/>
      <c r="BE594" s="263"/>
      <c r="BF594" s="263"/>
      <c r="BG594" s="263"/>
    </row>
    <row r="595" spans="1:59" s="212" customFormat="1" x14ac:dyDescent="0.3">
      <c r="A595" s="270"/>
      <c r="B595" s="271"/>
      <c r="J595" s="550"/>
      <c r="K595" s="263"/>
      <c r="L595" s="263"/>
      <c r="M595" s="263"/>
      <c r="N595" s="263"/>
      <c r="O595" s="263"/>
      <c r="P595" s="263"/>
      <c r="Q595" s="263"/>
      <c r="R595" s="263"/>
      <c r="S595" s="263"/>
      <c r="T595" s="263"/>
      <c r="U595" s="263"/>
      <c r="V595" s="263"/>
      <c r="W595" s="263"/>
      <c r="X595" s="263"/>
      <c r="Y595" s="263"/>
      <c r="Z595" s="263"/>
      <c r="AA595" s="263"/>
      <c r="AB595" s="263"/>
      <c r="AC595" s="263"/>
      <c r="AD595" s="263"/>
      <c r="AE595" s="263"/>
      <c r="AF595" s="263"/>
      <c r="AG595" s="263"/>
      <c r="AH595" s="263"/>
      <c r="AI595" s="263"/>
      <c r="AJ595" s="263"/>
      <c r="AK595" s="263"/>
      <c r="AL595" s="263"/>
      <c r="AM595" s="263"/>
      <c r="AN595" s="263"/>
      <c r="AO595" s="263"/>
      <c r="AP595" s="263"/>
      <c r="AQ595" s="263"/>
      <c r="AR595" s="263"/>
      <c r="AS595" s="263"/>
      <c r="AT595" s="263"/>
      <c r="AU595" s="263"/>
      <c r="AV595" s="263"/>
      <c r="AW595" s="263"/>
      <c r="AX595" s="263"/>
      <c r="AY595" s="263"/>
      <c r="AZ595" s="263"/>
      <c r="BA595" s="263"/>
      <c r="BB595" s="263"/>
      <c r="BC595" s="263"/>
      <c r="BD595" s="263"/>
      <c r="BE595" s="263"/>
      <c r="BF595" s="263"/>
      <c r="BG595" s="263"/>
    </row>
    <row r="596" spans="1:59" s="212" customFormat="1" x14ac:dyDescent="0.3">
      <c r="A596" s="270"/>
      <c r="B596" s="271"/>
      <c r="J596" s="550"/>
      <c r="K596" s="263"/>
      <c r="L596" s="263"/>
      <c r="M596" s="263"/>
      <c r="N596" s="263"/>
      <c r="O596" s="263"/>
      <c r="P596" s="263"/>
      <c r="Q596" s="263"/>
      <c r="R596" s="263"/>
      <c r="S596" s="263"/>
      <c r="T596" s="263"/>
      <c r="U596" s="263"/>
      <c r="V596" s="263"/>
      <c r="W596" s="263"/>
      <c r="X596" s="263"/>
      <c r="Y596" s="263"/>
      <c r="Z596" s="263"/>
      <c r="AA596" s="263"/>
      <c r="AB596" s="263"/>
      <c r="AC596" s="263"/>
      <c r="AD596" s="263"/>
      <c r="AE596" s="263"/>
      <c r="AF596" s="263"/>
      <c r="AG596" s="263"/>
      <c r="AH596" s="263"/>
      <c r="AI596" s="263"/>
      <c r="AJ596" s="263"/>
      <c r="AK596" s="263"/>
      <c r="AL596" s="263"/>
      <c r="AM596" s="263"/>
      <c r="AN596" s="263"/>
      <c r="AO596" s="263"/>
      <c r="AP596" s="263"/>
      <c r="AQ596" s="263"/>
      <c r="AR596" s="263"/>
      <c r="AS596" s="263"/>
      <c r="AT596" s="263"/>
      <c r="AU596" s="263"/>
      <c r="AV596" s="263"/>
      <c r="AW596" s="263"/>
      <c r="AX596" s="263"/>
      <c r="AY596" s="263"/>
      <c r="AZ596" s="263"/>
      <c r="BA596" s="263"/>
      <c r="BB596" s="263"/>
      <c r="BC596" s="263"/>
      <c r="BD596" s="263"/>
      <c r="BE596" s="263"/>
      <c r="BF596" s="263"/>
      <c r="BG596" s="263"/>
    </row>
    <row r="597" spans="1:59" s="212" customFormat="1" x14ac:dyDescent="0.3">
      <c r="A597" s="270"/>
      <c r="B597" s="271"/>
      <c r="J597" s="550"/>
      <c r="K597" s="263"/>
      <c r="L597" s="263"/>
      <c r="M597" s="263"/>
      <c r="N597" s="263"/>
      <c r="O597" s="263"/>
      <c r="P597" s="263"/>
      <c r="Q597" s="263"/>
      <c r="R597" s="263"/>
      <c r="S597" s="263"/>
      <c r="T597" s="263"/>
      <c r="U597" s="263"/>
      <c r="V597" s="263"/>
      <c r="W597" s="263"/>
      <c r="X597" s="263"/>
      <c r="Y597" s="263"/>
      <c r="Z597" s="263"/>
      <c r="AA597" s="263"/>
      <c r="AB597" s="263"/>
      <c r="AC597" s="263"/>
      <c r="AD597" s="263"/>
      <c r="AE597" s="263"/>
      <c r="AF597" s="263"/>
      <c r="AG597" s="263"/>
      <c r="AH597" s="263"/>
      <c r="AI597" s="263"/>
      <c r="AJ597" s="263"/>
      <c r="AK597" s="263"/>
      <c r="AL597" s="263"/>
      <c r="AM597" s="263"/>
      <c r="AN597" s="263"/>
      <c r="AO597" s="263"/>
      <c r="AP597" s="263"/>
      <c r="AQ597" s="263"/>
      <c r="AR597" s="263"/>
      <c r="AS597" s="263"/>
      <c r="AT597" s="263"/>
      <c r="AU597" s="263"/>
      <c r="AV597" s="263"/>
      <c r="AW597" s="263"/>
      <c r="AX597" s="263"/>
      <c r="AY597" s="263"/>
      <c r="AZ597" s="263"/>
      <c r="BA597" s="263"/>
      <c r="BB597" s="263"/>
      <c r="BC597" s="263"/>
      <c r="BD597" s="263"/>
      <c r="BE597" s="263"/>
      <c r="BF597" s="263"/>
      <c r="BG597" s="263"/>
    </row>
    <row r="598" spans="1:59" s="212" customFormat="1" x14ac:dyDescent="0.3">
      <c r="A598" s="270"/>
      <c r="B598" s="271"/>
      <c r="J598" s="550"/>
      <c r="K598" s="263"/>
      <c r="L598" s="263"/>
      <c r="M598" s="263"/>
      <c r="N598" s="263"/>
      <c r="O598" s="263"/>
      <c r="P598" s="263"/>
      <c r="Q598" s="263"/>
      <c r="R598" s="263"/>
      <c r="S598" s="263"/>
      <c r="T598" s="263"/>
      <c r="U598" s="263"/>
      <c r="V598" s="263"/>
      <c r="W598" s="263"/>
      <c r="X598" s="263"/>
      <c r="Y598" s="263"/>
      <c r="Z598" s="263"/>
      <c r="AA598" s="263"/>
      <c r="AB598" s="263"/>
      <c r="AC598" s="263"/>
      <c r="AD598" s="263"/>
      <c r="AE598" s="263"/>
      <c r="AF598" s="263"/>
      <c r="AG598" s="263"/>
      <c r="AH598" s="263"/>
      <c r="AI598" s="263"/>
      <c r="AJ598" s="263"/>
      <c r="AK598" s="263"/>
      <c r="AL598" s="263"/>
      <c r="AM598" s="263"/>
      <c r="AN598" s="263"/>
      <c r="AO598" s="263"/>
      <c r="AP598" s="263"/>
      <c r="AQ598" s="263"/>
      <c r="AR598" s="263"/>
      <c r="AS598" s="263"/>
      <c r="AT598" s="263"/>
      <c r="AU598" s="263"/>
      <c r="AV598" s="263"/>
      <c r="AW598" s="263"/>
      <c r="AX598" s="263"/>
      <c r="AY598" s="263"/>
      <c r="AZ598" s="263"/>
      <c r="BA598" s="263"/>
      <c r="BB598" s="263"/>
      <c r="BC598" s="263"/>
      <c r="BD598" s="263"/>
      <c r="BE598" s="263"/>
      <c r="BF598" s="263"/>
      <c r="BG598" s="263"/>
    </row>
    <row r="599" spans="1:59" s="212" customFormat="1" x14ac:dyDescent="0.3">
      <c r="A599" s="270"/>
      <c r="B599" s="271"/>
      <c r="J599" s="550"/>
      <c r="K599" s="263"/>
      <c r="L599" s="263"/>
      <c r="M599" s="263"/>
      <c r="N599" s="263"/>
      <c r="O599" s="263"/>
      <c r="P599" s="263"/>
      <c r="Q599" s="263"/>
      <c r="R599" s="263"/>
      <c r="S599" s="263"/>
      <c r="T599" s="263"/>
      <c r="U599" s="263"/>
      <c r="V599" s="263"/>
      <c r="W599" s="263"/>
      <c r="X599" s="263"/>
      <c r="Y599" s="263"/>
      <c r="Z599" s="263"/>
      <c r="AA599" s="263"/>
      <c r="AB599" s="263"/>
      <c r="AC599" s="263"/>
      <c r="AD599" s="263"/>
      <c r="AE599" s="263"/>
      <c r="AF599" s="263"/>
      <c r="AG599" s="263"/>
      <c r="AH599" s="263"/>
      <c r="AI599" s="263"/>
      <c r="AJ599" s="263"/>
      <c r="AK599" s="263"/>
      <c r="AL599" s="263"/>
      <c r="AM599" s="263"/>
      <c r="AN599" s="263"/>
      <c r="AO599" s="263"/>
      <c r="AP599" s="263"/>
      <c r="AQ599" s="263"/>
      <c r="AR599" s="263"/>
      <c r="AS599" s="263"/>
      <c r="AT599" s="263"/>
      <c r="AU599" s="263"/>
      <c r="AV599" s="263"/>
      <c r="AW599" s="263"/>
      <c r="AX599" s="263"/>
      <c r="AY599" s="263"/>
      <c r="AZ599" s="263"/>
      <c r="BA599" s="263"/>
      <c r="BB599" s="263"/>
      <c r="BC599" s="263"/>
      <c r="BD599" s="263"/>
      <c r="BE599" s="263"/>
      <c r="BF599" s="263"/>
      <c r="BG599" s="263"/>
    </row>
    <row r="600" spans="1:59" s="212" customFormat="1" x14ac:dyDescent="0.3">
      <c r="A600" s="270"/>
      <c r="B600" s="271"/>
      <c r="J600" s="550"/>
      <c r="K600" s="263"/>
      <c r="L600" s="263"/>
      <c r="M600" s="263"/>
      <c r="N600" s="263"/>
      <c r="O600" s="263"/>
      <c r="P600" s="263"/>
      <c r="Q600" s="263"/>
      <c r="R600" s="263"/>
      <c r="S600" s="263"/>
      <c r="T600" s="263"/>
      <c r="U600" s="263"/>
      <c r="V600" s="263"/>
      <c r="W600" s="263"/>
      <c r="X600" s="263"/>
      <c r="Y600" s="263"/>
      <c r="Z600" s="263"/>
      <c r="AA600" s="263"/>
      <c r="AB600" s="263"/>
      <c r="AC600" s="263"/>
      <c r="AD600" s="263"/>
      <c r="AE600" s="263"/>
      <c r="AF600" s="263"/>
      <c r="AG600" s="263"/>
      <c r="AH600" s="263"/>
      <c r="AI600" s="263"/>
      <c r="AJ600" s="263"/>
      <c r="AK600" s="263"/>
      <c r="AL600" s="263"/>
      <c r="AM600" s="263"/>
      <c r="AN600" s="263"/>
      <c r="AO600" s="263"/>
      <c r="AP600" s="263"/>
      <c r="AQ600" s="263"/>
      <c r="AR600" s="263"/>
      <c r="AS600" s="263"/>
      <c r="AT600" s="263"/>
      <c r="AU600" s="263"/>
      <c r="AV600" s="263"/>
      <c r="AW600" s="263"/>
      <c r="AX600" s="263"/>
      <c r="AY600" s="263"/>
      <c r="AZ600" s="263"/>
      <c r="BA600" s="263"/>
      <c r="BB600" s="263"/>
      <c r="BC600" s="263"/>
      <c r="BD600" s="263"/>
      <c r="BE600" s="263"/>
      <c r="BF600" s="263"/>
      <c r="BG600" s="263"/>
    </row>
    <row r="601" spans="1:59" s="212" customFormat="1" x14ac:dyDescent="0.3">
      <c r="A601" s="270"/>
      <c r="B601" s="271"/>
      <c r="J601" s="550"/>
      <c r="K601" s="263"/>
      <c r="L601" s="263"/>
      <c r="M601" s="263"/>
      <c r="N601" s="263"/>
      <c r="O601" s="263"/>
      <c r="P601" s="263"/>
      <c r="Q601" s="263"/>
      <c r="R601" s="263"/>
      <c r="S601" s="263"/>
      <c r="T601" s="263"/>
      <c r="U601" s="263"/>
      <c r="V601" s="263"/>
      <c r="W601" s="263"/>
      <c r="X601" s="263"/>
      <c r="Y601" s="263"/>
      <c r="Z601" s="263"/>
      <c r="AA601" s="263"/>
      <c r="AB601" s="263"/>
      <c r="AC601" s="263"/>
      <c r="AD601" s="263"/>
      <c r="AE601" s="263"/>
      <c r="AF601" s="263"/>
      <c r="AG601" s="263"/>
      <c r="AH601" s="263"/>
      <c r="AI601" s="263"/>
      <c r="AJ601" s="263"/>
      <c r="AK601" s="263"/>
      <c r="AL601" s="263"/>
      <c r="AM601" s="263"/>
      <c r="AN601" s="263"/>
      <c r="AO601" s="263"/>
      <c r="AP601" s="263"/>
      <c r="AQ601" s="263"/>
      <c r="AR601" s="263"/>
      <c r="AS601" s="263"/>
      <c r="AT601" s="263"/>
      <c r="AU601" s="263"/>
      <c r="AV601" s="263"/>
      <c r="AW601" s="263"/>
      <c r="AX601" s="263"/>
      <c r="AY601" s="263"/>
      <c r="AZ601" s="263"/>
      <c r="BA601" s="263"/>
      <c r="BB601" s="263"/>
      <c r="BC601" s="263"/>
      <c r="BD601" s="263"/>
      <c r="BE601" s="263"/>
      <c r="BF601" s="263"/>
      <c r="BG601" s="263"/>
    </row>
    <row r="602" spans="1:59" s="212" customFormat="1" x14ac:dyDescent="0.3">
      <c r="A602" s="270"/>
      <c r="B602" s="271"/>
      <c r="J602" s="550"/>
      <c r="K602" s="263"/>
      <c r="L602" s="263"/>
      <c r="M602" s="263"/>
      <c r="N602" s="263"/>
      <c r="O602" s="263"/>
      <c r="P602" s="263"/>
      <c r="Q602" s="263"/>
      <c r="R602" s="263"/>
      <c r="S602" s="263"/>
      <c r="T602" s="263"/>
      <c r="U602" s="263"/>
      <c r="V602" s="263"/>
      <c r="W602" s="263"/>
      <c r="X602" s="263"/>
      <c r="Y602" s="263"/>
      <c r="Z602" s="263"/>
      <c r="AA602" s="263"/>
      <c r="AB602" s="263"/>
      <c r="AC602" s="263"/>
      <c r="AD602" s="263"/>
      <c r="AE602" s="263"/>
      <c r="AF602" s="263"/>
      <c r="AG602" s="263"/>
      <c r="AH602" s="263"/>
      <c r="AI602" s="263"/>
      <c r="AJ602" s="263"/>
      <c r="AK602" s="263"/>
      <c r="AL602" s="263"/>
      <c r="AM602" s="263"/>
      <c r="AN602" s="263"/>
      <c r="AO602" s="263"/>
      <c r="AP602" s="263"/>
      <c r="AQ602" s="263"/>
      <c r="AR602" s="263"/>
      <c r="AS602" s="263"/>
      <c r="AT602" s="263"/>
      <c r="AU602" s="263"/>
      <c r="AV602" s="263"/>
      <c r="AW602" s="263"/>
      <c r="AX602" s="263"/>
      <c r="AY602" s="263"/>
      <c r="AZ602" s="263"/>
      <c r="BA602" s="263"/>
      <c r="BB602" s="263"/>
      <c r="BC602" s="263"/>
      <c r="BD602" s="263"/>
      <c r="BE602" s="263"/>
      <c r="BF602" s="263"/>
      <c r="BG602" s="263"/>
    </row>
    <row r="603" spans="1:59" s="212" customFormat="1" x14ac:dyDescent="0.3">
      <c r="A603" s="270"/>
      <c r="B603" s="271"/>
      <c r="J603" s="550"/>
      <c r="K603" s="263"/>
      <c r="L603" s="263"/>
      <c r="M603" s="263"/>
      <c r="N603" s="263"/>
      <c r="O603" s="263"/>
      <c r="P603" s="263"/>
      <c r="Q603" s="263"/>
      <c r="R603" s="263"/>
      <c r="S603" s="263"/>
      <c r="T603" s="263"/>
      <c r="U603" s="263"/>
      <c r="V603" s="263"/>
      <c r="W603" s="263"/>
      <c r="X603" s="263"/>
      <c r="Y603" s="263"/>
      <c r="Z603" s="263"/>
      <c r="AA603" s="263"/>
      <c r="AB603" s="263"/>
      <c r="AC603" s="263"/>
      <c r="AD603" s="263"/>
      <c r="AE603" s="263"/>
      <c r="AF603" s="263"/>
      <c r="AG603" s="263"/>
      <c r="AH603" s="263"/>
      <c r="AI603" s="263"/>
      <c r="AJ603" s="263"/>
      <c r="AK603" s="263"/>
      <c r="AL603" s="263"/>
      <c r="AM603" s="263"/>
      <c r="AN603" s="263"/>
      <c r="AO603" s="263"/>
      <c r="AP603" s="263"/>
      <c r="AQ603" s="263"/>
      <c r="AR603" s="263"/>
      <c r="AS603" s="263"/>
      <c r="AT603" s="263"/>
      <c r="AU603" s="263"/>
      <c r="AV603" s="263"/>
      <c r="AW603" s="263"/>
      <c r="AX603" s="263"/>
      <c r="AY603" s="263"/>
      <c r="AZ603" s="263"/>
      <c r="BA603" s="263"/>
      <c r="BB603" s="263"/>
      <c r="BC603" s="263"/>
      <c r="BD603" s="263"/>
      <c r="BE603" s="263"/>
      <c r="BF603" s="263"/>
      <c r="BG603" s="263"/>
    </row>
    <row r="604" spans="1:59" s="212" customFormat="1" x14ac:dyDescent="0.3">
      <c r="A604" s="270"/>
      <c r="B604" s="271"/>
      <c r="J604" s="550"/>
      <c r="K604" s="263"/>
      <c r="L604" s="263"/>
      <c r="M604" s="263"/>
      <c r="N604" s="263"/>
      <c r="O604" s="263"/>
      <c r="P604" s="263"/>
      <c r="Q604" s="263"/>
      <c r="R604" s="263"/>
      <c r="S604" s="263"/>
      <c r="T604" s="263"/>
      <c r="U604" s="263"/>
      <c r="V604" s="263"/>
      <c r="W604" s="263"/>
      <c r="X604" s="263"/>
      <c r="Y604" s="263"/>
      <c r="Z604" s="263"/>
      <c r="AA604" s="263"/>
      <c r="AB604" s="263"/>
      <c r="AC604" s="263"/>
      <c r="AD604" s="263"/>
      <c r="AE604" s="263"/>
      <c r="AF604" s="263"/>
      <c r="AG604" s="263"/>
      <c r="AH604" s="263"/>
      <c r="AI604" s="263"/>
      <c r="AJ604" s="263"/>
      <c r="AK604" s="263"/>
      <c r="AL604" s="263"/>
      <c r="AM604" s="263"/>
      <c r="AN604" s="263"/>
      <c r="AO604" s="263"/>
      <c r="AP604" s="263"/>
      <c r="AQ604" s="263"/>
      <c r="AR604" s="263"/>
      <c r="AS604" s="263"/>
      <c r="AT604" s="263"/>
      <c r="AU604" s="263"/>
      <c r="AV604" s="263"/>
      <c r="AW604" s="263"/>
      <c r="AX604" s="263"/>
      <c r="AY604" s="263"/>
      <c r="AZ604" s="263"/>
      <c r="BA604" s="263"/>
      <c r="BB604" s="263"/>
      <c r="BC604" s="263"/>
      <c r="BD604" s="263"/>
      <c r="BE604" s="263"/>
      <c r="BF604" s="263"/>
      <c r="BG604" s="263"/>
    </row>
    <row r="605" spans="1:59" s="212" customFormat="1" x14ac:dyDescent="0.3">
      <c r="A605" s="270"/>
      <c r="B605" s="271"/>
      <c r="J605" s="550"/>
      <c r="K605" s="263"/>
      <c r="L605" s="263"/>
      <c r="M605" s="263"/>
      <c r="N605" s="263"/>
      <c r="O605" s="263"/>
      <c r="P605" s="263"/>
      <c r="Q605" s="263"/>
      <c r="R605" s="263"/>
      <c r="S605" s="263"/>
      <c r="T605" s="263"/>
      <c r="U605" s="263"/>
      <c r="V605" s="263"/>
      <c r="W605" s="263"/>
      <c r="X605" s="263"/>
      <c r="Y605" s="263"/>
      <c r="Z605" s="263"/>
      <c r="AA605" s="263"/>
      <c r="AB605" s="263"/>
      <c r="AC605" s="263"/>
      <c r="AD605" s="263"/>
      <c r="AE605" s="263"/>
      <c r="AF605" s="263"/>
      <c r="AG605" s="263"/>
      <c r="AH605" s="263"/>
      <c r="AI605" s="263"/>
      <c r="AJ605" s="263"/>
      <c r="AK605" s="263"/>
      <c r="AL605" s="263"/>
      <c r="AM605" s="263"/>
      <c r="AN605" s="263"/>
      <c r="AO605" s="263"/>
      <c r="AP605" s="263"/>
      <c r="AQ605" s="263"/>
      <c r="AR605" s="263"/>
      <c r="AS605" s="263"/>
      <c r="AT605" s="263"/>
      <c r="AU605" s="263"/>
      <c r="AV605" s="263"/>
      <c r="AW605" s="263"/>
      <c r="AX605" s="263"/>
      <c r="AY605" s="263"/>
      <c r="AZ605" s="263"/>
      <c r="BA605" s="263"/>
      <c r="BB605" s="263"/>
      <c r="BC605" s="263"/>
      <c r="BD605" s="263"/>
      <c r="BE605" s="263"/>
      <c r="BF605" s="263"/>
      <c r="BG605" s="263"/>
    </row>
    <row r="606" spans="1:59" s="212" customFormat="1" x14ac:dyDescent="0.3">
      <c r="A606" s="270"/>
      <c r="B606" s="271"/>
      <c r="J606" s="550"/>
      <c r="K606" s="263"/>
      <c r="L606" s="263"/>
      <c r="M606" s="263"/>
      <c r="N606" s="263"/>
      <c r="O606" s="263"/>
      <c r="P606" s="263"/>
      <c r="Q606" s="263"/>
      <c r="R606" s="263"/>
      <c r="S606" s="263"/>
      <c r="T606" s="263"/>
      <c r="U606" s="263"/>
      <c r="V606" s="263"/>
      <c r="W606" s="263"/>
      <c r="X606" s="263"/>
      <c r="Y606" s="263"/>
      <c r="Z606" s="263"/>
      <c r="AA606" s="263"/>
      <c r="AB606" s="263"/>
      <c r="AC606" s="263"/>
      <c r="AD606" s="263"/>
      <c r="AE606" s="263"/>
      <c r="AF606" s="263"/>
      <c r="AG606" s="263"/>
      <c r="AH606" s="263"/>
      <c r="AI606" s="263"/>
      <c r="AJ606" s="263"/>
      <c r="AK606" s="263"/>
      <c r="AL606" s="263"/>
      <c r="AM606" s="263"/>
      <c r="AN606" s="263"/>
      <c r="AO606" s="263"/>
      <c r="AP606" s="263"/>
      <c r="AQ606" s="263"/>
      <c r="AR606" s="263"/>
      <c r="AS606" s="263"/>
      <c r="AT606" s="263"/>
      <c r="AU606" s="263"/>
      <c r="AV606" s="263"/>
      <c r="AW606" s="263"/>
      <c r="AX606" s="263"/>
      <c r="AY606" s="263"/>
      <c r="AZ606" s="263"/>
      <c r="BA606" s="263"/>
      <c r="BB606" s="263"/>
      <c r="BC606" s="263"/>
      <c r="BD606" s="263"/>
      <c r="BE606" s="263"/>
      <c r="BF606" s="263"/>
      <c r="BG606" s="263"/>
    </row>
    <row r="607" spans="1:59" s="212" customFormat="1" x14ac:dyDescent="0.3">
      <c r="A607" s="270"/>
      <c r="B607" s="271"/>
      <c r="J607" s="550"/>
      <c r="K607" s="263"/>
      <c r="L607" s="263"/>
      <c r="M607" s="263"/>
      <c r="N607" s="263"/>
      <c r="O607" s="263"/>
      <c r="P607" s="263"/>
      <c r="Q607" s="263"/>
      <c r="R607" s="263"/>
      <c r="S607" s="263"/>
      <c r="T607" s="263"/>
      <c r="U607" s="263"/>
      <c r="V607" s="263"/>
      <c r="W607" s="263"/>
      <c r="X607" s="263"/>
      <c r="Y607" s="263"/>
      <c r="Z607" s="263"/>
      <c r="AA607" s="263"/>
      <c r="AB607" s="263"/>
      <c r="AC607" s="263"/>
      <c r="AD607" s="263"/>
      <c r="AE607" s="263"/>
      <c r="AF607" s="263"/>
      <c r="AG607" s="263"/>
      <c r="AH607" s="263"/>
      <c r="AI607" s="263"/>
      <c r="AJ607" s="263"/>
      <c r="AK607" s="263"/>
      <c r="AL607" s="263"/>
      <c r="AM607" s="263"/>
      <c r="AN607" s="263"/>
      <c r="AO607" s="263"/>
      <c r="AP607" s="263"/>
      <c r="AQ607" s="263"/>
      <c r="AR607" s="263"/>
      <c r="AS607" s="263"/>
      <c r="AT607" s="263"/>
      <c r="AU607" s="263"/>
      <c r="AV607" s="263"/>
      <c r="AW607" s="263"/>
      <c r="AX607" s="263"/>
      <c r="AY607" s="263"/>
      <c r="AZ607" s="263"/>
      <c r="BA607" s="263"/>
      <c r="BB607" s="263"/>
      <c r="BC607" s="263"/>
      <c r="BD607" s="263"/>
      <c r="BE607" s="263"/>
      <c r="BF607" s="263"/>
      <c r="BG607" s="263"/>
    </row>
    <row r="608" spans="1:59" s="212" customFormat="1" x14ac:dyDescent="0.3">
      <c r="A608" s="270"/>
      <c r="B608" s="271"/>
      <c r="J608" s="550"/>
      <c r="K608" s="263"/>
      <c r="L608" s="263"/>
      <c r="M608" s="263"/>
      <c r="N608" s="263"/>
      <c r="O608" s="263"/>
      <c r="P608" s="263"/>
      <c r="Q608" s="263"/>
      <c r="R608" s="263"/>
      <c r="S608" s="263"/>
      <c r="T608" s="263"/>
      <c r="U608" s="263"/>
      <c r="V608" s="263"/>
      <c r="W608" s="263"/>
      <c r="X608" s="263"/>
      <c r="Y608" s="263"/>
      <c r="Z608" s="263"/>
      <c r="AA608" s="263"/>
      <c r="AB608" s="263"/>
      <c r="AC608" s="263"/>
      <c r="AD608" s="263"/>
      <c r="AE608" s="263"/>
      <c r="AF608" s="263"/>
      <c r="AG608" s="263"/>
      <c r="AH608" s="263"/>
      <c r="AI608" s="263"/>
      <c r="AJ608" s="263"/>
      <c r="AK608" s="263"/>
      <c r="AL608" s="263"/>
      <c r="AM608" s="263"/>
      <c r="AN608" s="263"/>
      <c r="AO608" s="263"/>
      <c r="AP608" s="263"/>
      <c r="AQ608" s="263"/>
      <c r="AR608" s="263"/>
      <c r="AS608" s="263"/>
      <c r="AT608" s="263"/>
      <c r="AU608" s="263"/>
      <c r="AV608" s="263"/>
      <c r="AW608" s="263"/>
      <c r="AX608" s="263"/>
      <c r="AY608" s="263"/>
      <c r="AZ608" s="263"/>
      <c r="BA608" s="263"/>
      <c r="BB608" s="263"/>
      <c r="BC608" s="263"/>
      <c r="BD608" s="263"/>
      <c r="BE608" s="263"/>
      <c r="BF608" s="263"/>
      <c r="BG608" s="263"/>
    </row>
    <row r="609" spans="1:59" s="212" customFormat="1" x14ac:dyDescent="0.3">
      <c r="A609" s="270"/>
      <c r="B609" s="271"/>
      <c r="J609" s="550"/>
      <c r="K609" s="263"/>
      <c r="L609" s="263"/>
      <c r="M609" s="263"/>
      <c r="N609" s="263"/>
      <c r="O609" s="263"/>
      <c r="P609" s="263"/>
      <c r="Q609" s="263"/>
      <c r="R609" s="263"/>
      <c r="S609" s="263"/>
      <c r="T609" s="263"/>
      <c r="U609" s="263"/>
      <c r="V609" s="263"/>
      <c r="W609" s="263"/>
      <c r="X609" s="263"/>
      <c r="Y609" s="263"/>
      <c r="Z609" s="263"/>
      <c r="AA609" s="263"/>
      <c r="AB609" s="263"/>
      <c r="AC609" s="263"/>
      <c r="AD609" s="263"/>
      <c r="AE609" s="263"/>
      <c r="AF609" s="263"/>
      <c r="AG609" s="263"/>
      <c r="AH609" s="263"/>
      <c r="AI609" s="263"/>
      <c r="AJ609" s="263"/>
      <c r="AK609" s="263"/>
      <c r="AL609" s="263"/>
      <c r="AM609" s="263"/>
      <c r="AN609" s="263"/>
      <c r="AO609" s="263"/>
      <c r="AP609" s="263"/>
      <c r="AQ609" s="263"/>
      <c r="AR609" s="263"/>
      <c r="AS609" s="263"/>
      <c r="AT609" s="263"/>
      <c r="AU609" s="263"/>
      <c r="AV609" s="263"/>
      <c r="AW609" s="263"/>
      <c r="AX609" s="263"/>
      <c r="AY609" s="263"/>
      <c r="AZ609" s="263"/>
      <c r="BA609" s="263"/>
      <c r="BB609" s="263"/>
      <c r="BC609" s="263"/>
      <c r="BD609" s="263"/>
      <c r="BE609" s="263"/>
      <c r="BF609" s="263"/>
      <c r="BG609" s="263"/>
    </row>
    <row r="610" spans="1:59" s="212" customFormat="1" x14ac:dyDescent="0.3">
      <c r="A610" s="270"/>
      <c r="B610" s="271"/>
      <c r="J610" s="550"/>
      <c r="K610" s="263"/>
      <c r="L610" s="263"/>
      <c r="M610" s="263"/>
      <c r="N610" s="263"/>
      <c r="O610" s="263"/>
      <c r="P610" s="263"/>
      <c r="Q610" s="263"/>
      <c r="R610" s="263"/>
      <c r="S610" s="263"/>
      <c r="T610" s="263"/>
      <c r="U610" s="263"/>
      <c r="V610" s="263"/>
      <c r="W610" s="263"/>
      <c r="X610" s="263"/>
      <c r="Y610" s="263"/>
      <c r="Z610" s="263"/>
      <c r="AA610" s="263"/>
      <c r="AB610" s="263"/>
      <c r="AC610" s="263"/>
      <c r="AD610" s="263"/>
      <c r="AE610" s="263"/>
      <c r="AF610" s="263"/>
      <c r="AG610" s="263"/>
      <c r="AH610" s="263"/>
      <c r="AI610" s="263"/>
      <c r="AJ610" s="263"/>
      <c r="AK610" s="263"/>
      <c r="AL610" s="263"/>
      <c r="AM610" s="263"/>
      <c r="AN610" s="263"/>
      <c r="AO610" s="263"/>
      <c r="AP610" s="263"/>
      <c r="AQ610" s="263"/>
      <c r="AR610" s="263"/>
      <c r="AS610" s="263"/>
      <c r="AT610" s="263"/>
      <c r="AU610" s="263"/>
      <c r="AV610" s="263"/>
      <c r="AW610" s="263"/>
      <c r="AX610" s="263"/>
      <c r="AY610" s="263"/>
      <c r="AZ610" s="263"/>
      <c r="BA610" s="263"/>
      <c r="BB610" s="263"/>
      <c r="BC610" s="263"/>
      <c r="BD610" s="263"/>
      <c r="BE610" s="263"/>
      <c r="BF610" s="263"/>
      <c r="BG610" s="263"/>
    </row>
    <row r="611" spans="1:59" s="212" customFormat="1" x14ac:dyDescent="0.3">
      <c r="A611" s="270"/>
      <c r="B611" s="271"/>
      <c r="J611" s="550"/>
      <c r="K611" s="263"/>
      <c r="L611" s="263"/>
      <c r="M611" s="263"/>
      <c r="N611" s="263"/>
      <c r="O611" s="263"/>
      <c r="P611" s="263"/>
      <c r="Q611" s="263"/>
      <c r="R611" s="263"/>
      <c r="S611" s="263"/>
      <c r="T611" s="263"/>
      <c r="U611" s="263"/>
      <c r="V611" s="263"/>
      <c r="W611" s="263"/>
      <c r="X611" s="263"/>
      <c r="Y611" s="263"/>
      <c r="Z611" s="263"/>
      <c r="AA611" s="263"/>
      <c r="AB611" s="263"/>
      <c r="AC611" s="263"/>
      <c r="AD611" s="263"/>
      <c r="AE611" s="263"/>
      <c r="AF611" s="263"/>
      <c r="AG611" s="263"/>
      <c r="AH611" s="263"/>
      <c r="AI611" s="263"/>
      <c r="AJ611" s="263"/>
      <c r="AK611" s="263"/>
      <c r="AL611" s="263"/>
      <c r="AM611" s="263"/>
      <c r="AN611" s="263"/>
      <c r="AO611" s="263"/>
      <c r="AP611" s="263"/>
      <c r="AQ611" s="263"/>
      <c r="AR611" s="263"/>
      <c r="AS611" s="263"/>
      <c r="AT611" s="263"/>
      <c r="AU611" s="263"/>
      <c r="AV611" s="263"/>
      <c r="AW611" s="263"/>
      <c r="AX611" s="263"/>
      <c r="AY611" s="263"/>
      <c r="AZ611" s="263"/>
      <c r="BA611" s="263"/>
      <c r="BB611" s="263"/>
      <c r="BC611" s="263"/>
      <c r="BD611" s="263"/>
      <c r="BE611" s="263"/>
      <c r="BF611" s="263"/>
      <c r="BG611" s="263"/>
    </row>
    <row r="612" spans="1:59" s="212" customFormat="1" x14ac:dyDescent="0.3">
      <c r="A612" s="270"/>
      <c r="B612" s="271"/>
      <c r="J612" s="550"/>
      <c r="K612" s="263"/>
      <c r="L612" s="263"/>
      <c r="M612" s="263"/>
      <c r="N612" s="263"/>
      <c r="O612" s="263"/>
      <c r="P612" s="263"/>
      <c r="Q612" s="263"/>
      <c r="R612" s="263"/>
      <c r="S612" s="263"/>
      <c r="T612" s="263"/>
      <c r="U612" s="263"/>
      <c r="V612" s="263"/>
      <c r="W612" s="263"/>
      <c r="X612" s="263"/>
      <c r="Y612" s="263"/>
      <c r="Z612" s="263"/>
      <c r="AA612" s="263"/>
      <c r="AB612" s="263"/>
      <c r="AC612" s="263"/>
      <c r="AD612" s="263"/>
      <c r="AE612" s="263"/>
      <c r="AF612" s="263"/>
      <c r="AG612" s="263"/>
      <c r="AH612" s="263"/>
      <c r="AI612" s="263"/>
      <c r="AJ612" s="263"/>
      <c r="AK612" s="263"/>
      <c r="AL612" s="263"/>
      <c r="AM612" s="263"/>
      <c r="AN612" s="263"/>
      <c r="AO612" s="263"/>
      <c r="AP612" s="263"/>
      <c r="AQ612" s="263"/>
      <c r="AR612" s="263"/>
      <c r="AS612" s="263"/>
      <c r="AT612" s="263"/>
      <c r="AU612" s="263"/>
      <c r="AV612" s="263"/>
      <c r="AW612" s="263"/>
      <c r="AX612" s="263"/>
      <c r="AY612" s="263"/>
      <c r="AZ612" s="263"/>
      <c r="BA612" s="263"/>
      <c r="BB612" s="263"/>
      <c r="BC612" s="263"/>
      <c r="BD612" s="263"/>
      <c r="BE612" s="263"/>
      <c r="BF612" s="263"/>
      <c r="BG612" s="263"/>
    </row>
    <row r="613" spans="1:59" s="212" customFormat="1" x14ac:dyDescent="0.3">
      <c r="A613" s="270"/>
      <c r="B613" s="271"/>
      <c r="J613" s="550"/>
      <c r="K613" s="263"/>
      <c r="L613" s="263"/>
      <c r="M613" s="263"/>
      <c r="N613" s="263"/>
      <c r="O613" s="263"/>
      <c r="P613" s="263"/>
      <c r="Q613" s="263"/>
      <c r="R613" s="263"/>
      <c r="S613" s="263"/>
      <c r="T613" s="263"/>
      <c r="U613" s="263"/>
      <c r="V613" s="263"/>
      <c r="W613" s="263"/>
      <c r="X613" s="263"/>
      <c r="Y613" s="263"/>
      <c r="Z613" s="263"/>
      <c r="AA613" s="263"/>
      <c r="AB613" s="263"/>
      <c r="AC613" s="263"/>
      <c r="AD613" s="263"/>
      <c r="AE613" s="263"/>
      <c r="AF613" s="263"/>
      <c r="AG613" s="263"/>
      <c r="AH613" s="263"/>
      <c r="AI613" s="263"/>
      <c r="AJ613" s="263"/>
      <c r="AK613" s="263"/>
      <c r="AL613" s="263"/>
      <c r="AM613" s="263"/>
      <c r="AN613" s="263"/>
      <c r="AO613" s="263"/>
      <c r="AP613" s="263"/>
      <c r="AQ613" s="263"/>
      <c r="AR613" s="263"/>
      <c r="AS613" s="263"/>
      <c r="AT613" s="263"/>
      <c r="AU613" s="263"/>
      <c r="AV613" s="263"/>
      <c r="AW613" s="263"/>
      <c r="AX613" s="263"/>
      <c r="AY613" s="263"/>
      <c r="AZ613" s="263"/>
      <c r="BA613" s="263"/>
      <c r="BB613" s="263"/>
      <c r="BC613" s="263"/>
      <c r="BD613" s="263"/>
      <c r="BE613" s="263"/>
      <c r="BF613" s="263"/>
      <c r="BG613" s="263"/>
    </row>
    <row r="614" spans="1:59" s="212" customFormat="1" x14ac:dyDescent="0.3">
      <c r="A614" s="270"/>
      <c r="B614" s="271"/>
      <c r="J614" s="550"/>
      <c r="K614" s="263"/>
      <c r="L614" s="263"/>
      <c r="M614" s="263"/>
      <c r="N614" s="263"/>
      <c r="O614" s="263"/>
      <c r="P614" s="263"/>
      <c r="Q614" s="263"/>
      <c r="R614" s="263"/>
      <c r="S614" s="263"/>
      <c r="T614" s="263"/>
      <c r="U614" s="263"/>
      <c r="V614" s="263"/>
      <c r="W614" s="263"/>
      <c r="X614" s="263"/>
      <c r="Y614" s="263"/>
      <c r="Z614" s="263"/>
      <c r="AA614" s="263"/>
      <c r="AB614" s="263"/>
      <c r="AC614" s="263"/>
      <c r="AD614" s="263"/>
      <c r="AE614" s="263"/>
      <c r="AF614" s="263"/>
      <c r="AG614" s="263"/>
      <c r="AH614" s="263"/>
      <c r="AI614" s="263"/>
      <c r="AJ614" s="263"/>
      <c r="AK614" s="263"/>
      <c r="AL614" s="263"/>
      <c r="AM614" s="263"/>
      <c r="AN614" s="263"/>
      <c r="AO614" s="263"/>
      <c r="AP614" s="263"/>
      <c r="AQ614" s="263"/>
      <c r="AR614" s="263"/>
      <c r="AS614" s="263"/>
      <c r="AT614" s="263"/>
      <c r="AU614" s="263"/>
      <c r="AV614" s="263"/>
      <c r="AW614" s="263"/>
      <c r="AX614" s="263"/>
      <c r="AY614" s="263"/>
      <c r="AZ614" s="263"/>
      <c r="BA614" s="263"/>
      <c r="BB614" s="263"/>
      <c r="BC614" s="263"/>
      <c r="BD614" s="263"/>
      <c r="BE614" s="263"/>
      <c r="BF614" s="263"/>
      <c r="BG614" s="263"/>
    </row>
    <row r="615" spans="1:59" s="212" customFormat="1" x14ac:dyDescent="0.3">
      <c r="A615" s="270"/>
      <c r="B615" s="271"/>
      <c r="J615" s="550"/>
      <c r="K615" s="263"/>
      <c r="L615" s="263"/>
      <c r="M615" s="263"/>
      <c r="N615" s="263"/>
      <c r="O615" s="263"/>
      <c r="P615" s="263"/>
      <c r="Q615" s="263"/>
      <c r="R615" s="263"/>
      <c r="S615" s="263"/>
      <c r="T615" s="263"/>
      <c r="U615" s="263"/>
      <c r="V615" s="263"/>
      <c r="W615" s="263"/>
      <c r="X615" s="263"/>
      <c r="Y615" s="263"/>
      <c r="Z615" s="263"/>
      <c r="AA615" s="263"/>
      <c r="AB615" s="263"/>
      <c r="AC615" s="263"/>
      <c r="AD615" s="263"/>
      <c r="AE615" s="263"/>
      <c r="AF615" s="263"/>
      <c r="AG615" s="263"/>
      <c r="AH615" s="263"/>
      <c r="AI615" s="263"/>
      <c r="AJ615" s="263"/>
      <c r="AK615" s="263"/>
      <c r="AL615" s="263"/>
      <c r="AM615" s="263"/>
      <c r="AN615" s="263"/>
      <c r="AO615" s="263"/>
      <c r="AP615" s="263"/>
      <c r="AQ615" s="263"/>
      <c r="AR615" s="263"/>
      <c r="AS615" s="263"/>
      <c r="AT615" s="263"/>
      <c r="AU615" s="263"/>
      <c r="AV615" s="263"/>
      <c r="AW615" s="263"/>
      <c r="AX615" s="263"/>
      <c r="AY615" s="263"/>
      <c r="AZ615" s="263"/>
      <c r="BA615" s="263"/>
      <c r="BB615" s="263"/>
      <c r="BC615" s="263"/>
      <c r="BD615" s="263"/>
      <c r="BE615" s="263"/>
      <c r="BF615" s="263"/>
      <c r="BG615" s="263"/>
    </row>
    <row r="616" spans="1:59" s="212" customFormat="1" x14ac:dyDescent="0.3">
      <c r="A616" s="270"/>
      <c r="B616" s="271"/>
      <c r="J616" s="550"/>
      <c r="K616" s="263"/>
      <c r="L616" s="263"/>
      <c r="M616" s="263"/>
      <c r="N616" s="263"/>
      <c r="O616" s="263"/>
      <c r="P616" s="263"/>
      <c r="Q616" s="263"/>
      <c r="R616" s="263"/>
      <c r="S616" s="263"/>
      <c r="T616" s="263"/>
      <c r="U616" s="263"/>
      <c r="V616" s="263"/>
      <c r="W616" s="263"/>
      <c r="X616" s="263"/>
      <c r="Y616" s="263"/>
      <c r="Z616" s="263"/>
      <c r="AA616" s="263"/>
      <c r="AB616" s="263"/>
      <c r="AC616" s="263"/>
      <c r="AD616" s="263"/>
      <c r="AE616" s="263"/>
      <c r="AF616" s="263"/>
      <c r="AG616" s="263"/>
      <c r="AH616" s="263"/>
      <c r="AI616" s="263"/>
      <c r="AJ616" s="263"/>
      <c r="AK616" s="263"/>
      <c r="AL616" s="263"/>
      <c r="AM616" s="263"/>
      <c r="AN616" s="263"/>
      <c r="AO616" s="263"/>
      <c r="AP616" s="263"/>
      <c r="AQ616" s="263"/>
      <c r="AR616" s="263"/>
      <c r="AS616" s="263"/>
      <c r="AT616" s="263"/>
      <c r="AU616" s="263"/>
      <c r="AV616" s="263"/>
      <c r="AW616" s="263"/>
      <c r="AX616" s="263"/>
      <c r="AY616" s="263"/>
      <c r="AZ616" s="263"/>
      <c r="BA616" s="263"/>
      <c r="BB616" s="263"/>
      <c r="BC616" s="263"/>
      <c r="BD616" s="263"/>
      <c r="BE616" s="263"/>
      <c r="BF616" s="263"/>
      <c r="BG616" s="263"/>
    </row>
    <row r="617" spans="1:59" s="212" customFormat="1" x14ac:dyDescent="0.3">
      <c r="A617" s="270"/>
      <c r="B617" s="271"/>
      <c r="J617" s="550"/>
      <c r="K617" s="263"/>
      <c r="L617" s="263"/>
      <c r="M617" s="263"/>
      <c r="N617" s="263"/>
      <c r="O617" s="263"/>
      <c r="P617" s="263"/>
      <c r="Q617" s="263"/>
      <c r="R617" s="263"/>
      <c r="S617" s="263"/>
      <c r="T617" s="263"/>
      <c r="U617" s="263"/>
      <c r="V617" s="263"/>
      <c r="W617" s="263"/>
      <c r="X617" s="263"/>
      <c r="Y617" s="263"/>
      <c r="Z617" s="263"/>
      <c r="AA617" s="263"/>
      <c r="AB617" s="263"/>
      <c r="AC617" s="263"/>
      <c r="AD617" s="263"/>
      <c r="AE617" s="263"/>
      <c r="AF617" s="263"/>
      <c r="AG617" s="263"/>
      <c r="AH617" s="263"/>
      <c r="AI617" s="263"/>
      <c r="AJ617" s="263"/>
      <c r="AK617" s="263"/>
      <c r="AL617" s="263"/>
      <c r="AM617" s="263"/>
      <c r="AN617" s="263"/>
      <c r="AO617" s="263"/>
      <c r="AP617" s="263"/>
      <c r="AQ617" s="263"/>
      <c r="AR617" s="263"/>
      <c r="AS617" s="263"/>
      <c r="AT617" s="263"/>
      <c r="AU617" s="263"/>
      <c r="AV617" s="263"/>
      <c r="AW617" s="263"/>
      <c r="AX617" s="263"/>
      <c r="AY617" s="263"/>
      <c r="AZ617" s="263"/>
      <c r="BA617" s="263"/>
      <c r="BB617" s="263"/>
      <c r="BC617" s="263"/>
      <c r="BD617" s="263"/>
      <c r="BE617" s="263"/>
      <c r="BF617" s="263"/>
      <c r="BG617" s="263"/>
    </row>
    <row r="618" spans="1:59" s="212" customFormat="1" x14ac:dyDescent="0.3">
      <c r="A618" s="270"/>
      <c r="B618" s="271"/>
      <c r="J618" s="550"/>
      <c r="K618" s="263"/>
      <c r="L618" s="263"/>
      <c r="M618" s="263"/>
      <c r="N618" s="263"/>
      <c r="O618" s="263"/>
      <c r="P618" s="263"/>
      <c r="Q618" s="263"/>
      <c r="R618" s="263"/>
      <c r="S618" s="263"/>
      <c r="T618" s="263"/>
      <c r="U618" s="263"/>
      <c r="V618" s="263"/>
      <c r="W618" s="263"/>
      <c r="X618" s="263"/>
      <c r="Y618" s="263"/>
      <c r="Z618" s="263"/>
      <c r="AA618" s="263"/>
      <c r="AB618" s="263"/>
      <c r="AC618" s="263"/>
      <c r="AD618" s="263"/>
      <c r="AE618" s="263"/>
      <c r="AF618" s="263"/>
      <c r="AG618" s="263"/>
      <c r="AH618" s="263"/>
      <c r="AI618" s="263"/>
      <c r="AJ618" s="263"/>
      <c r="AK618" s="263"/>
      <c r="AL618" s="263"/>
      <c r="AM618" s="263"/>
      <c r="AN618" s="263"/>
      <c r="AO618" s="263"/>
      <c r="AP618" s="263"/>
      <c r="AQ618" s="263"/>
      <c r="AR618" s="263"/>
      <c r="AS618" s="263"/>
      <c r="AT618" s="263"/>
      <c r="AU618" s="263"/>
      <c r="AV618" s="263"/>
      <c r="AW618" s="263"/>
      <c r="AX618" s="263"/>
      <c r="AY618" s="263"/>
      <c r="AZ618" s="263"/>
      <c r="BA618" s="263"/>
      <c r="BB618" s="263"/>
      <c r="BC618" s="263"/>
      <c r="BD618" s="263"/>
      <c r="BE618" s="263"/>
      <c r="BF618" s="263"/>
      <c r="BG618" s="263"/>
    </row>
    <row r="619" spans="1:59" s="212" customFormat="1" x14ac:dyDescent="0.3">
      <c r="A619" s="270"/>
      <c r="B619" s="271"/>
      <c r="J619" s="550"/>
      <c r="K619" s="263"/>
      <c r="L619" s="263"/>
      <c r="M619" s="263"/>
      <c r="N619" s="263"/>
      <c r="O619" s="263"/>
      <c r="P619" s="263"/>
      <c r="Q619" s="263"/>
      <c r="R619" s="263"/>
      <c r="S619" s="263"/>
      <c r="T619" s="263"/>
      <c r="U619" s="263"/>
      <c r="V619" s="263"/>
      <c r="W619" s="263"/>
      <c r="X619" s="263"/>
      <c r="Y619" s="263"/>
      <c r="Z619" s="263"/>
      <c r="AA619" s="263"/>
      <c r="AB619" s="263"/>
      <c r="AC619" s="263"/>
      <c r="AD619" s="263"/>
      <c r="AE619" s="263"/>
      <c r="AF619" s="263"/>
      <c r="AG619" s="263"/>
      <c r="AH619" s="263"/>
      <c r="AI619" s="263"/>
      <c r="AJ619" s="263"/>
      <c r="AK619" s="263"/>
      <c r="AL619" s="263"/>
      <c r="AM619" s="263"/>
      <c r="AN619" s="263"/>
      <c r="AO619" s="263"/>
      <c r="AP619" s="263"/>
      <c r="AQ619" s="263"/>
      <c r="AR619" s="263"/>
      <c r="AS619" s="263"/>
      <c r="AT619" s="263"/>
      <c r="AU619" s="263"/>
      <c r="AV619" s="263"/>
      <c r="AW619" s="263"/>
      <c r="AX619" s="263"/>
      <c r="AY619" s="263"/>
      <c r="AZ619" s="263"/>
      <c r="BA619" s="263"/>
      <c r="BB619" s="263"/>
      <c r="BC619" s="263"/>
      <c r="BD619" s="263"/>
      <c r="BE619" s="263"/>
      <c r="BF619" s="263"/>
      <c r="BG619" s="263"/>
    </row>
    <row r="620" spans="1:59" s="212" customFormat="1" x14ac:dyDescent="0.3">
      <c r="A620" s="270"/>
      <c r="B620" s="271"/>
      <c r="J620" s="550"/>
      <c r="K620" s="263"/>
      <c r="L620" s="263"/>
      <c r="M620" s="263"/>
      <c r="N620" s="263"/>
      <c r="O620" s="263"/>
      <c r="P620" s="263"/>
      <c r="Q620" s="263"/>
      <c r="R620" s="263"/>
      <c r="S620" s="263"/>
      <c r="T620" s="263"/>
      <c r="U620" s="263"/>
      <c r="V620" s="263"/>
      <c r="W620" s="263"/>
      <c r="X620" s="263"/>
      <c r="Y620" s="263"/>
      <c r="Z620" s="263"/>
      <c r="AA620" s="263"/>
      <c r="AB620" s="263"/>
      <c r="AC620" s="263"/>
      <c r="AD620" s="263"/>
      <c r="AE620" s="263"/>
      <c r="AF620" s="263"/>
      <c r="AG620" s="263"/>
      <c r="AH620" s="263"/>
      <c r="AI620" s="263"/>
      <c r="AJ620" s="263"/>
      <c r="AK620" s="263"/>
      <c r="AL620" s="263"/>
      <c r="AM620" s="263"/>
      <c r="AN620" s="263"/>
      <c r="AO620" s="263"/>
      <c r="AP620" s="263"/>
      <c r="AQ620" s="263"/>
      <c r="AR620" s="263"/>
      <c r="AS620" s="263"/>
      <c r="AT620" s="263"/>
      <c r="AU620" s="263"/>
      <c r="AV620" s="263"/>
      <c r="AW620" s="263"/>
      <c r="AX620" s="263"/>
      <c r="AY620" s="263"/>
      <c r="AZ620" s="263"/>
      <c r="BA620" s="263"/>
      <c r="BB620" s="263"/>
      <c r="BC620" s="263"/>
      <c r="BD620" s="263"/>
      <c r="BE620" s="263"/>
      <c r="BF620" s="263"/>
      <c r="BG620" s="263"/>
    </row>
    <row r="621" spans="1:59" s="212" customFormat="1" x14ac:dyDescent="0.3">
      <c r="A621" s="270"/>
      <c r="B621" s="271"/>
      <c r="J621" s="550"/>
      <c r="K621" s="263"/>
      <c r="L621" s="263"/>
      <c r="M621" s="263"/>
      <c r="N621" s="263"/>
      <c r="O621" s="263"/>
      <c r="P621" s="263"/>
      <c r="Q621" s="263"/>
      <c r="R621" s="263"/>
      <c r="S621" s="263"/>
      <c r="T621" s="263"/>
      <c r="U621" s="263"/>
      <c r="V621" s="263"/>
      <c r="W621" s="263"/>
      <c r="X621" s="263"/>
      <c r="Y621" s="263"/>
      <c r="Z621" s="263"/>
      <c r="AA621" s="263"/>
      <c r="AB621" s="263"/>
      <c r="AC621" s="263"/>
      <c r="AD621" s="263"/>
      <c r="AE621" s="263"/>
      <c r="AF621" s="263"/>
      <c r="AG621" s="263"/>
      <c r="AH621" s="263"/>
      <c r="AI621" s="263"/>
      <c r="AJ621" s="263"/>
      <c r="AK621" s="263"/>
      <c r="AL621" s="263"/>
      <c r="AM621" s="263"/>
      <c r="AN621" s="263"/>
      <c r="AO621" s="263"/>
      <c r="AP621" s="263"/>
      <c r="AQ621" s="263"/>
      <c r="AR621" s="263"/>
      <c r="AS621" s="263"/>
      <c r="AT621" s="263"/>
      <c r="AU621" s="263"/>
      <c r="AV621" s="263"/>
      <c r="AW621" s="263"/>
      <c r="AX621" s="263"/>
      <c r="AY621" s="263"/>
      <c r="AZ621" s="263"/>
      <c r="BA621" s="263"/>
      <c r="BB621" s="263"/>
      <c r="BC621" s="263"/>
      <c r="BD621" s="263"/>
      <c r="BE621" s="263"/>
      <c r="BF621" s="263"/>
      <c r="BG621" s="263"/>
    </row>
    <row r="622" spans="1:59" s="212" customFormat="1" x14ac:dyDescent="0.3">
      <c r="A622" s="270"/>
      <c r="B622" s="271"/>
      <c r="J622" s="550"/>
      <c r="K622" s="263"/>
      <c r="L622" s="263"/>
      <c r="M622" s="263"/>
      <c r="N622" s="263"/>
      <c r="O622" s="263"/>
      <c r="P622" s="263"/>
      <c r="Q622" s="263"/>
      <c r="R622" s="263"/>
      <c r="S622" s="263"/>
      <c r="T622" s="263"/>
      <c r="U622" s="263"/>
      <c r="V622" s="263"/>
      <c r="W622" s="263"/>
      <c r="X622" s="263"/>
      <c r="Y622" s="263"/>
      <c r="Z622" s="263"/>
      <c r="AA622" s="263"/>
      <c r="AB622" s="263"/>
      <c r="AC622" s="263"/>
      <c r="AD622" s="263"/>
      <c r="AE622" s="263"/>
      <c r="AF622" s="263"/>
      <c r="AG622" s="263"/>
      <c r="AH622" s="263"/>
      <c r="AI622" s="263"/>
      <c r="AJ622" s="263"/>
      <c r="AK622" s="263"/>
      <c r="AL622" s="263"/>
      <c r="AM622" s="263"/>
      <c r="AN622" s="263"/>
      <c r="AO622" s="263"/>
      <c r="AP622" s="263"/>
      <c r="AQ622" s="263"/>
      <c r="AR622" s="263"/>
      <c r="AS622" s="263"/>
      <c r="AT622" s="263"/>
      <c r="AU622" s="263"/>
      <c r="AV622" s="263"/>
      <c r="AW622" s="263"/>
      <c r="AX622" s="263"/>
      <c r="AY622" s="263"/>
      <c r="AZ622" s="263"/>
      <c r="BA622" s="263"/>
      <c r="BB622" s="263"/>
      <c r="BC622" s="263"/>
      <c r="BD622" s="263"/>
      <c r="BE622" s="263"/>
      <c r="BF622" s="263"/>
      <c r="BG622" s="263"/>
    </row>
    <row r="623" spans="1:59" s="212" customFormat="1" x14ac:dyDescent="0.3">
      <c r="A623" s="270"/>
      <c r="B623" s="271"/>
      <c r="J623" s="550"/>
      <c r="K623" s="263"/>
      <c r="L623" s="263"/>
      <c r="M623" s="263"/>
      <c r="N623" s="263"/>
      <c r="O623" s="263"/>
      <c r="P623" s="263"/>
      <c r="Q623" s="263"/>
      <c r="R623" s="263"/>
      <c r="S623" s="263"/>
      <c r="T623" s="263"/>
      <c r="U623" s="263"/>
      <c r="V623" s="263"/>
      <c r="W623" s="263"/>
      <c r="X623" s="263"/>
      <c r="Y623" s="263"/>
      <c r="Z623" s="263"/>
      <c r="AA623" s="263"/>
      <c r="AB623" s="263"/>
      <c r="AC623" s="263"/>
      <c r="AD623" s="263"/>
      <c r="AE623" s="263"/>
      <c r="AF623" s="263"/>
      <c r="AG623" s="263"/>
      <c r="AH623" s="263"/>
      <c r="AI623" s="263"/>
      <c r="AJ623" s="263"/>
      <c r="AK623" s="263"/>
      <c r="AL623" s="263"/>
      <c r="AM623" s="263"/>
      <c r="AN623" s="263"/>
      <c r="AO623" s="263"/>
      <c r="AP623" s="263"/>
      <c r="AQ623" s="263"/>
      <c r="AR623" s="263"/>
      <c r="AS623" s="263"/>
      <c r="AT623" s="263"/>
      <c r="AU623" s="263"/>
      <c r="AV623" s="263"/>
      <c r="AW623" s="263"/>
      <c r="AX623" s="263"/>
      <c r="AY623" s="263"/>
      <c r="AZ623" s="263"/>
      <c r="BA623" s="263"/>
      <c r="BB623" s="263"/>
      <c r="BC623" s="263"/>
      <c r="BD623" s="263"/>
      <c r="BE623" s="263"/>
      <c r="BF623" s="263"/>
      <c r="BG623" s="263"/>
    </row>
    <row r="624" spans="1:59" s="212" customFormat="1" x14ac:dyDescent="0.3">
      <c r="A624" s="270"/>
      <c r="B624" s="271"/>
      <c r="J624" s="550"/>
      <c r="K624" s="263"/>
      <c r="L624" s="263"/>
      <c r="M624" s="263"/>
      <c r="N624" s="263"/>
      <c r="O624" s="263"/>
      <c r="P624" s="263"/>
      <c r="Q624" s="263"/>
      <c r="R624" s="263"/>
      <c r="S624" s="263"/>
      <c r="T624" s="263"/>
      <c r="U624" s="263"/>
      <c r="V624" s="263"/>
      <c r="W624" s="263"/>
      <c r="X624" s="263"/>
      <c r="Y624" s="263"/>
      <c r="Z624" s="263"/>
      <c r="AA624" s="263"/>
      <c r="AB624" s="263"/>
      <c r="AC624" s="263"/>
      <c r="AD624" s="263"/>
      <c r="AE624" s="263"/>
      <c r="AF624" s="263"/>
      <c r="AG624" s="263"/>
      <c r="AH624" s="263"/>
      <c r="AI624" s="263"/>
      <c r="AJ624" s="263"/>
      <c r="AK624" s="263"/>
      <c r="AL624" s="263"/>
      <c r="AM624" s="263"/>
      <c r="AN624" s="263"/>
      <c r="AO624" s="263"/>
      <c r="AP624" s="263"/>
      <c r="AQ624" s="263"/>
      <c r="AR624" s="263"/>
      <c r="AS624" s="263"/>
      <c r="AT624" s="263"/>
      <c r="AU624" s="263"/>
      <c r="AV624" s="263"/>
      <c r="AW624" s="263"/>
      <c r="AX624" s="263"/>
      <c r="AY624" s="263"/>
      <c r="AZ624" s="263"/>
      <c r="BA624" s="263"/>
      <c r="BB624" s="263"/>
      <c r="BC624" s="263"/>
      <c r="BD624" s="263"/>
      <c r="BE624" s="263"/>
      <c r="BF624" s="263"/>
      <c r="BG624" s="263"/>
    </row>
    <row r="625" spans="1:59" s="212" customFormat="1" x14ac:dyDescent="0.3">
      <c r="A625" s="270"/>
      <c r="B625" s="271"/>
      <c r="J625" s="550"/>
      <c r="K625" s="263"/>
      <c r="L625" s="263"/>
      <c r="M625" s="263"/>
      <c r="N625" s="263"/>
      <c r="O625" s="263"/>
      <c r="P625" s="263"/>
      <c r="Q625" s="263"/>
      <c r="R625" s="263"/>
      <c r="S625" s="263"/>
      <c r="T625" s="263"/>
      <c r="U625" s="263"/>
      <c r="V625" s="263"/>
      <c r="W625" s="263"/>
      <c r="X625" s="263"/>
      <c r="Y625" s="263"/>
      <c r="Z625" s="263"/>
      <c r="AA625" s="263"/>
      <c r="AB625" s="263"/>
      <c r="AC625" s="263"/>
      <c r="AD625" s="263"/>
      <c r="AE625" s="263"/>
      <c r="AF625" s="263"/>
      <c r="AG625" s="263"/>
      <c r="AH625" s="263"/>
      <c r="AI625" s="263"/>
      <c r="AJ625" s="263"/>
      <c r="AK625" s="263"/>
      <c r="AL625" s="263"/>
      <c r="AM625" s="263"/>
      <c r="AN625" s="263"/>
      <c r="AO625" s="263"/>
      <c r="AP625" s="263"/>
      <c r="AQ625" s="263"/>
      <c r="AR625" s="263"/>
      <c r="AS625" s="263"/>
      <c r="AT625" s="263"/>
      <c r="AU625" s="263"/>
      <c r="AV625" s="263"/>
      <c r="AW625" s="263"/>
      <c r="AX625" s="263"/>
      <c r="AY625" s="263"/>
      <c r="AZ625" s="263"/>
      <c r="BA625" s="263"/>
      <c r="BB625" s="263"/>
      <c r="BC625" s="263"/>
      <c r="BD625" s="263"/>
      <c r="BE625" s="263"/>
      <c r="BF625" s="263"/>
      <c r="BG625" s="263"/>
    </row>
    <row r="626" spans="1:59" s="212" customFormat="1" x14ac:dyDescent="0.3">
      <c r="A626" s="270"/>
      <c r="B626" s="271"/>
      <c r="J626" s="550"/>
      <c r="K626" s="263"/>
      <c r="L626" s="263"/>
      <c r="M626" s="263"/>
      <c r="N626" s="263"/>
      <c r="O626" s="263"/>
      <c r="P626" s="263"/>
      <c r="Q626" s="263"/>
      <c r="R626" s="263"/>
      <c r="S626" s="263"/>
      <c r="T626" s="263"/>
      <c r="U626" s="263"/>
      <c r="V626" s="263"/>
      <c r="W626" s="263"/>
      <c r="X626" s="263"/>
      <c r="Y626" s="263"/>
      <c r="Z626" s="263"/>
      <c r="AA626" s="263"/>
      <c r="AB626" s="263"/>
      <c r="AC626" s="263"/>
      <c r="AD626" s="263"/>
      <c r="AE626" s="263"/>
      <c r="AF626" s="263"/>
      <c r="AG626" s="263"/>
      <c r="AH626" s="263"/>
      <c r="AI626" s="263"/>
      <c r="AJ626" s="263"/>
      <c r="AK626" s="263"/>
      <c r="AL626" s="263"/>
      <c r="AM626" s="263"/>
      <c r="AN626" s="263"/>
      <c r="AO626" s="263"/>
      <c r="AP626" s="263"/>
      <c r="AQ626" s="263"/>
      <c r="AR626" s="263"/>
      <c r="AS626" s="263"/>
      <c r="AT626" s="263"/>
      <c r="AU626" s="263"/>
      <c r="AV626" s="263"/>
      <c r="AW626" s="263"/>
      <c r="AX626" s="263"/>
      <c r="AY626" s="263"/>
      <c r="AZ626" s="263"/>
      <c r="BA626" s="263"/>
      <c r="BB626" s="263"/>
      <c r="BC626" s="263"/>
      <c r="BD626" s="263"/>
      <c r="BE626" s="263"/>
      <c r="BF626" s="263"/>
      <c r="BG626" s="263"/>
    </row>
    <row r="627" spans="1:59" s="212" customFormat="1" x14ac:dyDescent="0.3">
      <c r="A627" s="270"/>
      <c r="B627" s="271"/>
      <c r="J627" s="550"/>
      <c r="K627" s="263"/>
      <c r="L627" s="263"/>
      <c r="M627" s="263"/>
      <c r="N627" s="263"/>
      <c r="O627" s="263"/>
      <c r="P627" s="263"/>
      <c r="Q627" s="263"/>
      <c r="R627" s="263"/>
      <c r="S627" s="263"/>
      <c r="T627" s="263"/>
      <c r="U627" s="263"/>
      <c r="V627" s="263"/>
      <c r="W627" s="263"/>
      <c r="X627" s="263"/>
      <c r="Y627" s="263"/>
      <c r="Z627" s="263"/>
      <c r="AA627" s="263"/>
      <c r="AB627" s="263"/>
      <c r="AC627" s="263"/>
      <c r="AD627" s="263"/>
      <c r="AE627" s="263"/>
      <c r="AF627" s="263"/>
      <c r="AG627" s="263"/>
      <c r="AH627" s="263"/>
      <c r="AI627" s="263"/>
      <c r="AJ627" s="263"/>
      <c r="AK627" s="263"/>
      <c r="AL627" s="263"/>
      <c r="AM627" s="263"/>
      <c r="AN627" s="263"/>
      <c r="AO627" s="263"/>
      <c r="AP627" s="263"/>
      <c r="AQ627" s="263"/>
      <c r="AR627" s="263"/>
      <c r="AS627" s="263"/>
      <c r="AT627" s="263"/>
      <c r="AU627" s="263"/>
      <c r="AV627" s="263"/>
      <c r="AW627" s="263"/>
      <c r="AX627" s="263"/>
      <c r="AY627" s="263"/>
      <c r="AZ627" s="263"/>
      <c r="BA627" s="263"/>
      <c r="BB627" s="263"/>
      <c r="BC627" s="263"/>
      <c r="BD627" s="263"/>
      <c r="BE627" s="263"/>
      <c r="BF627" s="263"/>
      <c r="BG627" s="263"/>
    </row>
    <row r="628" spans="1:59" s="212" customFormat="1" x14ac:dyDescent="0.3">
      <c r="A628" s="270"/>
      <c r="B628" s="271"/>
      <c r="J628" s="550"/>
      <c r="K628" s="263"/>
      <c r="L628" s="263"/>
      <c r="M628" s="263"/>
      <c r="N628" s="263"/>
      <c r="O628" s="263"/>
      <c r="P628" s="263"/>
      <c r="Q628" s="263"/>
      <c r="R628" s="263"/>
      <c r="S628" s="263"/>
      <c r="T628" s="263"/>
      <c r="U628" s="263"/>
      <c r="V628" s="263"/>
      <c r="W628" s="263"/>
      <c r="X628" s="263"/>
      <c r="Y628" s="263"/>
      <c r="Z628" s="263"/>
      <c r="AA628" s="263"/>
      <c r="AB628" s="263"/>
      <c r="AC628" s="263"/>
      <c r="AD628" s="263"/>
      <c r="AE628" s="263"/>
      <c r="AF628" s="263"/>
      <c r="AG628" s="263"/>
      <c r="AH628" s="263"/>
      <c r="AI628" s="263"/>
      <c r="AJ628" s="263"/>
      <c r="AK628" s="263"/>
      <c r="AL628" s="263"/>
      <c r="AM628" s="263"/>
      <c r="AN628" s="263"/>
      <c r="AO628" s="263"/>
      <c r="AP628" s="263"/>
      <c r="AQ628" s="263"/>
      <c r="AR628" s="263"/>
      <c r="AS628" s="263"/>
      <c r="AT628" s="263"/>
      <c r="AU628" s="263"/>
      <c r="AV628" s="263"/>
      <c r="AW628" s="263"/>
      <c r="AX628" s="263"/>
      <c r="AY628" s="263"/>
      <c r="AZ628" s="263"/>
      <c r="BA628" s="263"/>
      <c r="BB628" s="263"/>
      <c r="BC628" s="263"/>
      <c r="BD628" s="263"/>
      <c r="BE628" s="263"/>
      <c r="BF628" s="263"/>
      <c r="BG628" s="263"/>
    </row>
    <row r="629" spans="1:59" s="212" customFormat="1" x14ac:dyDescent="0.3">
      <c r="A629" s="270"/>
      <c r="B629" s="271"/>
      <c r="J629" s="550"/>
      <c r="K629" s="263"/>
      <c r="L629" s="263"/>
      <c r="M629" s="263"/>
      <c r="N629" s="263"/>
      <c r="O629" s="263"/>
      <c r="P629" s="263"/>
      <c r="Q629" s="263"/>
      <c r="R629" s="263"/>
      <c r="S629" s="263"/>
      <c r="T629" s="263"/>
      <c r="U629" s="263"/>
      <c r="V629" s="263"/>
      <c r="W629" s="263"/>
      <c r="X629" s="263"/>
      <c r="Y629" s="263"/>
      <c r="Z629" s="263"/>
      <c r="AA629" s="263"/>
      <c r="AB629" s="263"/>
      <c r="AC629" s="263"/>
      <c r="AD629" s="263"/>
      <c r="AE629" s="263"/>
      <c r="AF629" s="263"/>
      <c r="AG629" s="263"/>
      <c r="AH629" s="263"/>
      <c r="AI629" s="263"/>
      <c r="AJ629" s="263"/>
      <c r="AK629" s="263"/>
      <c r="AL629" s="263"/>
      <c r="AM629" s="263"/>
      <c r="AN629" s="263"/>
      <c r="AO629" s="263"/>
      <c r="AP629" s="263"/>
      <c r="AQ629" s="263"/>
      <c r="AR629" s="263"/>
      <c r="AS629" s="263"/>
      <c r="AT629" s="263"/>
      <c r="AU629" s="263"/>
      <c r="AV629" s="263"/>
      <c r="AW629" s="263"/>
      <c r="AX629" s="263"/>
      <c r="AY629" s="263"/>
      <c r="AZ629" s="263"/>
      <c r="BA629" s="263"/>
      <c r="BB629" s="263"/>
      <c r="BC629" s="263"/>
      <c r="BD629" s="263"/>
      <c r="BE629" s="263"/>
      <c r="BF629" s="263"/>
      <c r="BG629" s="263"/>
    </row>
    <row r="630" spans="1:59" s="212" customFormat="1" x14ac:dyDescent="0.3">
      <c r="A630" s="270"/>
      <c r="B630" s="271"/>
      <c r="J630" s="550"/>
      <c r="K630" s="263"/>
      <c r="L630" s="263"/>
      <c r="M630" s="263"/>
      <c r="N630" s="263"/>
      <c r="O630" s="263"/>
      <c r="P630" s="263"/>
      <c r="Q630" s="263"/>
      <c r="R630" s="263"/>
      <c r="S630" s="263"/>
      <c r="T630" s="263"/>
      <c r="U630" s="263"/>
      <c r="V630" s="263"/>
      <c r="W630" s="263"/>
      <c r="X630" s="263"/>
      <c r="Y630" s="263"/>
      <c r="Z630" s="263"/>
      <c r="AA630" s="263"/>
      <c r="AB630" s="263"/>
      <c r="AC630" s="263"/>
      <c r="AD630" s="263"/>
      <c r="AE630" s="263"/>
      <c r="AF630" s="263"/>
      <c r="AG630" s="263"/>
      <c r="AH630" s="263"/>
      <c r="AI630" s="263"/>
      <c r="AJ630" s="263"/>
      <c r="AK630" s="263"/>
      <c r="AL630" s="263"/>
      <c r="AM630" s="263"/>
      <c r="AN630" s="263"/>
      <c r="AO630" s="263"/>
      <c r="AP630" s="263"/>
      <c r="AQ630" s="263"/>
      <c r="AR630" s="263"/>
      <c r="AS630" s="263"/>
      <c r="AT630" s="263"/>
      <c r="AU630" s="263"/>
      <c r="AV630" s="263"/>
      <c r="AW630" s="263"/>
      <c r="AX630" s="263"/>
      <c r="AY630" s="263"/>
      <c r="AZ630" s="263"/>
      <c r="BA630" s="263"/>
      <c r="BB630" s="263"/>
      <c r="BC630" s="263"/>
      <c r="BD630" s="263"/>
      <c r="BE630" s="263"/>
      <c r="BF630" s="263"/>
      <c r="BG630" s="263"/>
    </row>
    <row r="631" spans="1:59" s="212" customFormat="1" x14ac:dyDescent="0.3">
      <c r="A631" s="270"/>
      <c r="B631" s="271"/>
      <c r="J631" s="550"/>
      <c r="K631" s="263"/>
      <c r="L631" s="263"/>
      <c r="M631" s="263"/>
      <c r="N631" s="263"/>
      <c r="O631" s="263"/>
      <c r="P631" s="263"/>
      <c r="Q631" s="263"/>
      <c r="R631" s="263"/>
      <c r="S631" s="263"/>
      <c r="T631" s="263"/>
      <c r="U631" s="263"/>
      <c r="V631" s="263"/>
      <c r="W631" s="263"/>
      <c r="X631" s="263"/>
      <c r="Y631" s="263"/>
      <c r="Z631" s="263"/>
      <c r="AA631" s="263"/>
      <c r="AB631" s="263"/>
      <c r="AC631" s="263"/>
      <c r="AD631" s="263"/>
      <c r="AE631" s="263"/>
      <c r="AF631" s="263"/>
      <c r="AG631" s="263"/>
      <c r="AH631" s="263"/>
      <c r="AI631" s="263"/>
      <c r="AJ631" s="263"/>
      <c r="AK631" s="263"/>
      <c r="AL631" s="263"/>
      <c r="AM631" s="263"/>
      <c r="AN631" s="263"/>
      <c r="AO631" s="263"/>
      <c r="AP631" s="263"/>
      <c r="AQ631" s="263"/>
      <c r="AR631" s="263"/>
      <c r="AS631" s="263"/>
      <c r="AT631" s="263"/>
      <c r="AU631" s="263"/>
      <c r="AV631" s="263"/>
      <c r="AW631" s="263"/>
      <c r="AX631" s="263"/>
      <c r="AY631" s="263"/>
      <c r="AZ631" s="263"/>
      <c r="BA631" s="263"/>
      <c r="BB631" s="263"/>
      <c r="BC631" s="263"/>
      <c r="BD631" s="263"/>
      <c r="BE631" s="263"/>
      <c r="BF631" s="263"/>
      <c r="BG631" s="263"/>
    </row>
    <row r="632" spans="1:59" s="212" customFormat="1" x14ac:dyDescent="0.3">
      <c r="A632" s="270"/>
      <c r="B632" s="271"/>
      <c r="J632" s="550"/>
      <c r="K632" s="263"/>
      <c r="L632" s="263"/>
      <c r="M632" s="263"/>
      <c r="N632" s="263"/>
      <c r="O632" s="263"/>
      <c r="P632" s="263"/>
      <c r="Q632" s="263"/>
      <c r="R632" s="263"/>
      <c r="S632" s="263"/>
      <c r="T632" s="263"/>
      <c r="U632" s="263"/>
      <c r="V632" s="263"/>
      <c r="W632" s="263"/>
      <c r="X632" s="263"/>
      <c r="Y632" s="263"/>
      <c r="Z632" s="263"/>
      <c r="AA632" s="263"/>
      <c r="AB632" s="263"/>
      <c r="AC632" s="263"/>
      <c r="AD632" s="263"/>
      <c r="AE632" s="263"/>
      <c r="AF632" s="263"/>
      <c r="AG632" s="263"/>
      <c r="AH632" s="263"/>
      <c r="AI632" s="263"/>
      <c r="AJ632" s="263"/>
      <c r="AK632" s="263"/>
      <c r="AL632" s="263"/>
      <c r="AM632" s="263"/>
      <c r="AN632" s="263"/>
      <c r="AO632" s="263"/>
      <c r="AP632" s="263"/>
      <c r="AQ632" s="263"/>
      <c r="AR632" s="263"/>
      <c r="AS632" s="263"/>
      <c r="AT632" s="263"/>
      <c r="AU632" s="263"/>
      <c r="AV632" s="263"/>
      <c r="AW632" s="263"/>
      <c r="AX632" s="263"/>
      <c r="AY632" s="263"/>
      <c r="AZ632" s="263"/>
      <c r="BA632" s="263"/>
      <c r="BB632" s="263"/>
      <c r="BC632" s="263"/>
      <c r="BD632" s="263"/>
      <c r="BE632" s="263"/>
      <c r="BF632" s="263"/>
      <c r="BG632" s="263"/>
    </row>
    <row r="633" spans="1:59" s="212" customFormat="1" x14ac:dyDescent="0.3">
      <c r="A633" s="270"/>
      <c r="B633" s="271"/>
      <c r="J633" s="550"/>
      <c r="K633" s="263"/>
      <c r="L633" s="263"/>
      <c r="M633" s="263"/>
      <c r="N633" s="263"/>
      <c r="O633" s="263"/>
      <c r="P633" s="263"/>
      <c r="Q633" s="263"/>
      <c r="R633" s="263"/>
      <c r="S633" s="263"/>
      <c r="T633" s="263"/>
      <c r="U633" s="263"/>
      <c r="V633" s="263"/>
      <c r="W633" s="263"/>
      <c r="X633" s="263"/>
      <c r="Y633" s="263"/>
      <c r="Z633" s="263"/>
      <c r="AA633" s="263"/>
      <c r="AB633" s="263"/>
      <c r="AC633" s="263"/>
      <c r="AD633" s="263"/>
      <c r="AE633" s="263"/>
      <c r="AF633" s="263"/>
      <c r="AG633" s="263"/>
      <c r="AH633" s="263"/>
      <c r="AI633" s="263"/>
      <c r="AJ633" s="263"/>
      <c r="AK633" s="263"/>
      <c r="AL633" s="263"/>
      <c r="AM633" s="263"/>
      <c r="AN633" s="263"/>
      <c r="AO633" s="263"/>
      <c r="AP633" s="263"/>
      <c r="AQ633" s="263"/>
      <c r="AR633" s="263"/>
      <c r="AS633" s="263"/>
      <c r="AT633" s="263"/>
      <c r="AU633" s="263"/>
      <c r="AV633" s="263"/>
      <c r="AW633" s="263"/>
      <c r="AX633" s="263"/>
      <c r="AY633" s="263"/>
      <c r="AZ633" s="263"/>
      <c r="BA633" s="263"/>
      <c r="BB633" s="263"/>
      <c r="BC633" s="263"/>
      <c r="BD633" s="263"/>
      <c r="BE633" s="263"/>
      <c r="BF633" s="263"/>
      <c r="BG633" s="263"/>
    </row>
    <row r="634" spans="1:59" s="212" customFormat="1" x14ac:dyDescent="0.3">
      <c r="A634" s="270"/>
      <c r="B634" s="271"/>
      <c r="J634" s="550"/>
      <c r="K634" s="263"/>
      <c r="L634" s="263"/>
      <c r="M634" s="263"/>
      <c r="N634" s="263"/>
      <c r="O634" s="263"/>
      <c r="P634" s="263"/>
      <c r="Q634" s="263"/>
      <c r="R634" s="263"/>
      <c r="S634" s="263"/>
      <c r="T634" s="263"/>
      <c r="U634" s="263"/>
      <c r="V634" s="263"/>
      <c r="W634" s="263"/>
      <c r="X634" s="263"/>
      <c r="Y634" s="263"/>
      <c r="Z634" s="263"/>
      <c r="AA634" s="263"/>
      <c r="AB634" s="263"/>
      <c r="AC634" s="263"/>
      <c r="AD634" s="263"/>
      <c r="AE634" s="263"/>
      <c r="AF634" s="263"/>
      <c r="AG634" s="263"/>
      <c r="AH634" s="263"/>
      <c r="AI634" s="263"/>
      <c r="AJ634" s="263"/>
      <c r="AK634" s="263"/>
      <c r="AL634" s="263"/>
      <c r="AM634" s="263"/>
      <c r="AN634" s="263"/>
      <c r="AO634" s="263"/>
      <c r="AP634" s="263"/>
      <c r="AQ634" s="263"/>
      <c r="AR634" s="263"/>
      <c r="AS634" s="263"/>
      <c r="AT634" s="263"/>
      <c r="AU634" s="263"/>
      <c r="AV634" s="263"/>
      <c r="AW634" s="263"/>
      <c r="AX634" s="263"/>
      <c r="AY634" s="263"/>
      <c r="AZ634" s="263"/>
      <c r="BA634" s="263"/>
      <c r="BB634" s="263"/>
      <c r="BC634" s="263"/>
      <c r="BD634" s="263"/>
      <c r="BE634" s="263"/>
      <c r="BF634" s="263"/>
      <c r="BG634" s="263"/>
    </row>
    <row r="635" spans="1:59" s="212" customFormat="1" x14ac:dyDescent="0.3">
      <c r="A635" s="270"/>
      <c r="B635" s="271"/>
      <c r="J635" s="550"/>
      <c r="K635" s="263"/>
      <c r="L635" s="263"/>
      <c r="M635" s="263"/>
      <c r="N635" s="263"/>
      <c r="O635" s="263"/>
      <c r="P635" s="263"/>
      <c r="Q635" s="263"/>
      <c r="R635" s="263"/>
      <c r="S635" s="263"/>
      <c r="T635" s="263"/>
      <c r="U635" s="263"/>
      <c r="V635" s="263"/>
      <c r="W635" s="263"/>
      <c r="X635" s="263"/>
      <c r="Y635" s="263"/>
      <c r="Z635" s="263"/>
      <c r="AA635" s="263"/>
      <c r="AB635" s="263"/>
      <c r="AC635" s="263"/>
      <c r="AD635" s="263"/>
      <c r="AE635" s="263"/>
      <c r="AF635" s="263"/>
      <c r="AG635" s="263"/>
      <c r="AH635" s="263"/>
      <c r="AI635" s="263"/>
      <c r="AJ635" s="263"/>
      <c r="AK635" s="263"/>
      <c r="AL635" s="263"/>
      <c r="AM635" s="263"/>
      <c r="AN635" s="263"/>
      <c r="AO635" s="263"/>
      <c r="AP635" s="263"/>
      <c r="AQ635" s="263"/>
      <c r="AR635" s="263"/>
      <c r="AS635" s="263"/>
      <c r="AT635" s="263"/>
      <c r="AU635" s="263"/>
      <c r="AV635" s="263"/>
      <c r="AW635" s="263"/>
      <c r="AX635" s="263"/>
      <c r="AY635" s="263"/>
      <c r="AZ635" s="263"/>
      <c r="BA635" s="263"/>
      <c r="BB635" s="263"/>
      <c r="BC635" s="263"/>
      <c r="BD635" s="263"/>
      <c r="BE635" s="263"/>
      <c r="BF635" s="263"/>
      <c r="BG635" s="263"/>
    </row>
    <row r="636" spans="1:59" s="212" customFormat="1" x14ac:dyDescent="0.3">
      <c r="A636" s="270"/>
      <c r="B636" s="271"/>
      <c r="J636" s="550"/>
      <c r="K636" s="263"/>
      <c r="L636" s="263"/>
      <c r="M636" s="263"/>
      <c r="N636" s="263"/>
      <c r="O636" s="263"/>
      <c r="P636" s="263"/>
      <c r="Q636" s="263"/>
      <c r="R636" s="263"/>
      <c r="S636" s="263"/>
      <c r="T636" s="263"/>
      <c r="U636" s="263"/>
      <c r="V636" s="263"/>
      <c r="W636" s="263"/>
      <c r="X636" s="263"/>
      <c r="Y636" s="263"/>
      <c r="Z636" s="263"/>
      <c r="AA636" s="263"/>
      <c r="AB636" s="263"/>
      <c r="AC636" s="263"/>
      <c r="AD636" s="263"/>
      <c r="AE636" s="263"/>
      <c r="AF636" s="263"/>
      <c r="AG636" s="263"/>
      <c r="AH636" s="263"/>
      <c r="AI636" s="263"/>
      <c r="AJ636" s="263"/>
      <c r="AK636" s="263"/>
      <c r="AL636" s="263"/>
      <c r="AM636" s="263"/>
      <c r="AN636" s="263"/>
      <c r="AO636" s="263"/>
      <c r="AP636" s="263"/>
      <c r="AQ636" s="263"/>
      <c r="AR636" s="263"/>
      <c r="AS636" s="263"/>
      <c r="AT636" s="263"/>
      <c r="AU636" s="263"/>
      <c r="AV636" s="263"/>
      <c r="AW636" s="263"/>
      <c r="AX636" s="263"/>
      <c r="AY636" s="263"/>
      <c r="AZ636" s="263"/>
      <c r="BA636" s="263"/>
      <c r="BB636" s="263"/>
      <c r="BC636" s="263"/>
      <c r="BD636" s="263"/>
      <c r="BE636" s="263"/>
      <c r="BF636" s="263"/>
      <c r="BG636" s="263"/>
    </row>
    <row r="637" spans="1:59" s="212" customFormat="1" x14ac:dyDescent="0.3">
      <c r="A637" s="270"/>
      <c r="B637" s="271"/>
      <c r="J637" s="550"/>
      <c r="K637" s="263"/>
      <c r="L637" s="263"/>
      <c r="M637" s="263"/>
      <c r="N637" s="263"/>
      <c r="O637" s="263"/>
      <c r="P637" s="263"/>
      <c r="Q637" s="263"/>
      <c r="R637" s="263"/>
      <c r="S637" s="263"/>
      <c r="T637" s="263"/>
      <c r="U637" s="263"/>
      <c r="V637" s="263"/>
      <c r="W637" s="263"/>
      <c r="X637" s="263"/>
      <c r="Y637" s="263"/>
      <c r="Z637" s="263"/>
      <c r="AA637" s="263"/>
      <c r="AB637" s="263"/>
      <c r="AC637" s="263"/>
      <c r="AD637" s="263"/>
      <c r="AE637" s="263"/>
      <c r="AF637" s="263"/>
      <c r="AG637" s="263"/>
      <c r="AH637" s="263"/>
      <c r="AI637" s="263"/>
      <c r="AJ637" s="263"/>
      <c r="AK637" s="263"/>
      <c r="AL637" s="263"/>
      <c r="AM637" s="263"/>
      <c r="AN637" s="263"/>
      <c r="AO637" s="263"/>
      <c r="AP637" s="263"/>
      <c r="AQ637" s="263"/>
      <c r="AR637" s="263"/>
      <c r="AS637" s="263"/>
      <c r="AT637" s="263"/>
      <c r="AU637" s="263"/>
      <c r="AV637" s="263"/>
      <c r="AW637" s="263"/>
      <c r="AX637" s="263"/>
      <c r="AY637" s="263"/>
      <c r="AZ637" s="263"/>
      <c r="BA637" s="263"/>
      <c r="BB637" s="263"/>
      <c r="BC637" s="263"/>
      <c r="BD637" s="263"/>
      <c r="BE637" s="263"/>
      <c r="BF637" s="263"/>
      <c r="BG637" s="263"/>
    </row>
    <row r="638" spans="1:59" s="212" customFormat="1" x14ac:dyDescent="0.3">
      <c r="A638" s="270"/>
      <c r="B638" s="271"/>
      <c r="J638" s="550"/>
      <c r="K638" s="263"/>
      <c r="L638" s="263"/>
      <c r="M638" s="263"/>
      <c r="N638" s="263"/>
      <c r="O638" s="263"/>
      <c r="P638" s="263"/>
      <c r="Q638" s="263"/>
      <c r="R638" s="263"/>
      <c r="S638" s="263"/>
      <c r="T638" s="263"/>
      <c r="U638" s="263"/>
      <c r="V638" s="263"/>
      <c r="W638" s="263"/>
      <c r="X638" s="263"/>
      <c r="Y638" s="263"/>
      <c r="Z638" s="263"/>
      <c r="AA638" s="263"/>
      <c r="AB638" s="263"/>
      <c r="AC638" s="263"/>
      <c r="AD638" s="263"/>
      <c r="AE638" s="263"/>
      <c r="AF638" s="263"/>
      <c r="AG638" s="263"/>
      <c r="AH638" s="263"/>
      <c r="AI638" s="263"/>
      <c r="AJ638" s="263"/>
      <c r="AK638" s="263"/>
      <c r="AL638" s="263"/>
      <c r="AM638" s="263"/>
      <c r="AN638" s="263"/>
      <c r="AO638" s="263"/>
      <c r="AP638" s="263"/>
      <c r="AQ638" s="263"/>
      <c r="AR638" s="263"/>
      <c r="AS638" s="263"/>
      <c r="AT638" s="263"/>
      <c r="AU638" s="263"/>
      <c r="AV638" s="263"/>
      <c r="AW638" s="263"/>
      <c r="AX638" s="263"/>
      <c r="AY638" s="263"/>
      <c r="AZ638" s="263"/>
      <c r="BA638" s="263"/>
      <c r="BB638" s="263"/>
      <c r="BC638" s="263"/>
      <c r="BD638" s="263"/>
      <c r="BE638" s="263"/>
      <c r="BF638" s="263"/>
      <c r="BG638" s="263"/>
    </row>
    <row r="639" spans="1:59" s="212" customFormat="1" x14ac:dyDescent="0.3">
      <c r="A639" s="270"/>
      <c r="B639" s="271"/>
      <c r="J639" s="550"/>
      <c r="K639" s="263"/>
      <c r="L639" s="263"/>
      <c r="M639" s="263"/>
      <c r="N639" s="263"/>
      <c r="O639" s="263"/>
      <c r="P639" s="263"/>
      <c r="Q639" s="263"/>
      <c r="R639" s="263"/>
      <c r="S639" s="263"/>
      <c r="T639" s="263"/>
      <c r="U639" s="263"/>
      <c r="V639" s="263"/>
      <c r="W639" s="263"/>
      <c r="X639" s="263"/>
      <c r="Y639" s="263"/>
      <c r="Z639" s="263"/>
      <c r="AA639" s="263"/>
      <c r="AB639" s="263"/>
      <c r="AC639" s="263"/>
      <c r="AD639" s="263"/>
      <c r="AE639" s="263"/>
      <c r="AF639" s="263"/>
      <c r="AG639" s="263"/>
      <c r="AH639" s="263"/>
      <c r="AI639" s="263"/>
      <c r="AJ639" s="263"/>
      <c r="AK639" s="263"/>
      <c r="AL639" s="263"/>
      <c r="AM639" s="263"/>
      <c r="AN639" s="263"/>
      <c r="AO639" s="263"/>
      <c r="AP639" s="263"/>
      <c r="AQ639" s="263"/>
      <c r="AR639" s="263"/>
      <c r="AS639" s="263"/>
      <c r="AT639" s="263"/>
      <c r="AU639" s="263"/>
      <c r="AV639" s="263"/>
      <c r="AW639" s="263"/>
      <c r="AX639" s="263"/>
      <c r="AY639" s="263"/>
      <c r="AZ639" s="263"/>
      <c r="BA639" s="263"/>
      <c r="BB639" s="263"/>
      <c r="BC639" s="263"/>
      <c r="BD639" s="263"/>
      <c r="BE639" s="263"/>
      <c r="BF639" s="263"/>
      <c r="BG639" s="263"/>
    </row>
    <row r="640" spans="1:59" s="212" customFormat="1" x14ac:dyDescent="0.3">
      <c r="A640" s="270"/>
      <c r="B640" s="271"/>
      <c r="J640" s="550"/>
      <c r="K640" s="263"/>
      <c r="L640" s="263"/>
      <c r="M640" s="263"/>
      <c r="N640" s="263"/>
      <c r="O640" s="263"/>
      <c r="P640" s="263"/>
      <c r="Q640" s="263"/>
      <c r="R640" s="263"/>
      <c r="S640" s="263"/>
      <c r="T640" s="263"/>
      <c r="U640" s="263"/>
      <c r="V640" s="263"/>
      <c r="W640" s="263"/>
      <c r="X640" s="263"/>
      <c r="Y640" s="263"/>
      <c r="Z640" s="263"/>
      <c r="AA640" s="263"/>
      <c r="AB640" s="263"/>
      <c r="AC640" s="263"/>
      <c r="AD640" s="263"/>
      <c r="AE640" s="263"/>
      <c r="AF640" s="263"/>
      <c r="AG640" s="263"/>
      <c r="AH640" s="263"/>
      <c r="AI640" s="263"/>
      <c r="AJ640" s="263"/>
      <c r="AK640" s="263"/>
      <c r="AL640" s="263"/>
      <c r="AM640" s="263"/>
      <c r="AN640" s="263"/>
      <c r="AO640" s="263"/>
      <c r="AP640" s="263"/>
      <c r="AQ640" s="263"/>
      <c r="AR640" s="263"/>
      <c r="AS640" s="263"/>
      <c r="AT640" s="263"/>
      <c r="AU640" s="263"/>
      <c r="AV640" s="263"/>
      <c r="AW640" s="263"/>
      <c r="AX640" s="263"/>
      <c r="AY640" s="263"/>
      <c r="AZ640" s="263"/>
      <c r="BA640" s="263"/>
      <c r="BB640" s="263"/>
      <c r="BC640" s="263"/>
      <c r="BD640" s="263"/>
      <c r="BE640" s="263"/>
      <c r="BF640" s="263"/>
      <c r="BG640" s="263"/>
    </row>
    <row r="641" spans="1:59" s="212" customFormat="1" x14ac:dyDescent="0.3">
      <c r="A641" s="270"/>
      <c r="B641" s="271"/>
      <c r="J641" s="550"/>
      <c r="K641" s="263"/>
      <c r="L641" s="263"/>
      <c r="M641" s="263"/>
      <c r="N641" s="263"/>
      <c r="O641" s="263"/>
      <c r="P641" s="263"/>
      <c r="Q641" s="263"/>
      <c r="R641" s="263"/>
      <c r="S641" s="263"/>
      <c r="T641" s="263"/>
      <c r="U641" s="263"/>
      <c r="V641" s="263"/>
      <c r="W641" s="263"/>
      <c r="X641" s="263"/>
      <c r="Y641" s="263"/>
      <c r="Z641" s="263"/>
      <c r="AA641" s="263"/>
      <c r="AB641" s="263"/>
      <c r="AC641" s="263"/>
      <c r="AD641" s="263"/>
      <c r="AE641" s="263"/>
      <c r="AF641" s="263"/>
      <c r="AG641" s="263"/>
      <c r="AH641" s="263"/>
      <c r="AI641" s="263"/>
      <c r="AJ641" s="263"/>
      <c r="AK641" s="263"/>
      <c r="AL641" s="263"/>
      <c r="AM641" s="263"/>
      <c r="AN641" s="263"/>
      <c r="AO641" s="263"/>
      <c r="AP641" s="263"/>
      <c r="AQ641" s="263"/>
      <c r="AR641" s="263"/>
      <c r="AS641" s="263"/>
      <c r="AT641" s="263"/>
      <c r="AU641" s="263"/>
      <c r="AV641" s="263"/>
      <c r="AW641" s="263"/>
      <c r="AX641" s="263"/>
      <c r="AY641" s="263"/>
      <c r="AZ641" s="263"/>
      <c r="BA641" s="263"/>
      <c r="BB641" s="263"/>
      <c r="BC641" s="263"/>
      <c r="BD641" s="263"/>
      <c r="BE641" s="263"/>
      <c r="BF641" s="263"/>
      <c r="BG641" s="263"/>
    </row>
    <row r="642" spans="1:59" s="212" customFormat="1" x14ac:dyDescent="0.3">
      <c r="A642" s="270"/>
      <c r="B642" s="271"/>
      <c r="J642" s="550"/>
      <c r="K642" s="263"/>
      <c r="L642" s="263"/>
      <c r="M642" s="263"/>
      <c r="N642" s="263"/>
      <c r="O642" s="263"/>
      <c r="P642" s="263"/>
      <c r="Q642" s="263"/>
      <c r="R642" s="263"/>
      <c r="S642" s="263"/>
      <c r="T642" s="263"/>
      <c r="U642" s="263"/>
      <c r="V642" s="263"/>
      <c r="W642" s="263"/>
      <c r="X642" s="263"/>
      <c r="Y642" s="263"/>
      <c r="Z642" s="263"/>
      <c r="AA642" s="263"/>
      <c r="AB642" s="263"/>
      <c r="AC642" s="263"/>
      <c r="AD642" s="263"/>
      <c r="AE642" s="263"/>
      <c r="AF642" s="263"/>
      <c r="AG642" s="263"/>
      <c r="AH642" s="263"/>
      <c r="AI642" s="263"/>
      <c r="AJ642" s="263"/>
      <c r="AK642" s="263"/>
      <c r="AL642" s="263"/>
      <c r="AM642" s="263"/>
      <c r="AN642" s="263"/>
      <c r="AO642" s="263"/>
      <c r="AP642" s="263"/>
      <c r="AQ642" s="263"/>
      <c r="AR642" s="263"/>
      <c r="AS642" s="263"/>
      <c r="AT642" s="263"/>
      <c r="AU642" s="263"/>
      <c r="AV642" s="263"/>
      <c r="AW642" s="263"/>
      <c r="AX642" s="263"/>
      <c r="AY642" s="263"/>
      <c r="AZ642" s="263"/>
      <c r="BA642" s="263"/>
      <c r="BB642" s="263"/>
      <c r="BC642" s="263"/>
      <c r="BD642" s="263"/>
      <c r="BE642" s="263"/>
      <c r="BF642" s="263"/>
      <c r="BG642" s="263"/>
    </row>
    <row r="643" spans="1:59" s="212" customFormat="1" x14ac:dyDescent="0.3">
      <c r="A643" s="270"/>
      <c r="B643" s="271"/>
      <c r="J643" s="550"/>
      <c r="K643" s="263"/>
      <c r="L643" s="263"/>
      <c r="M643" s="263"/>
      <c r="N643" s="263"/>
      <c r="O643" s="263"/>
      <c r="P643" s="263"/>
      <c r="Q643" s="263"/>
      <c r="R643" s="263"/>
      <c r="S643" s="263"/>
      <c r="T643" s="263"/>
      <c r="U643" s="263"/>
      <c r="V643" s="263"/>
      <c r="W643" s="263"/>
      <c r="X643" s="263"/>
      <c r="Y643" s="263"/>
      <c r="Z643" s="263"/>
      <c r="AA643" s="263"/>
      <c r="AB643" s="263"/>
      <c r="AC643" s="263"/>
      <c r="AD643" s="263"/>
      <c r="AE643" s="263"/>
      <c r="AF643" s="263"/>
      <c r="AG643" s="263"/>
      <c r="AH643" s="263"/>
      <c r="AI643" s="263"/>
      <c r="AJ643" s="263"/>
      <c r="AK643" s="263"/>
      <c r="AL643" s="263"/>
      <c r="AM643" s="263"/>
      <c r="AN643" s="263"/>
      <c r="AO643" s="263"/>
      <c r="AP643" s="263"/>
      <c r="AQ643" s="263"/>
      <c r="AR643" s="263"/>
      <c r="AS643" s="263"/>
      <c r="AT643" s="263"/>
      <c r="AU643" s="263"/>
      <c r="AV643" s="263"/>
      <c r="AW643" s="263"/>
      <c r="AX643" s="263"/>
      <c r="AY643" s="263"/>
      <c r="AZ643" s="263"/>
      <c r="BA643" s="263"/>
      <c r="BB643" s="263"/>
      <c r="BC643" s="263"/>
      <c r="BD643" s="263"/>
      <c r="BE643" s="263"/>
      <c r="BF643" s="263"/>
      <c r="BG643" s="263"/>
    </row>
    <row r="644" spans="1:59" s="212" customFormat="1" x14ac:dyDescent="0.3">
      <c r="A644" s="270"/>
      <c r="B644" s="271"/>
      <c r="J644" s="550"/>
      <c r="K644" s="263"/>
      <c r="L644" s="263"/>
      <c r="M644" s="263"/>
      <c r="N644" s="263"/>
      <c r="O644" s="263"/>
      <c r="P644" s="263"/>
      <c r="Q644" s="263"/>
      <c r="R644" s="263"/>
      <c r="S644" s="263"/>
      <c r="T644" s="263"/>
      <c r="U644" s="263"/>
      <c r="V644" s="263"/>
      <c r="W644" s="263"/>
      <c r="X644" s="263"/>
      <c r="Y644" s="263"/>
      <c r="Z644" s="263"/>
      <c r="AA644" s="263"/>
      <c r="AB644" s="263"/>
      <c r="AC644" s="263"/>
      <c r="AD644" s="263"/>
      <c r="AE644" s="263"/>
      <c r="AF644" s="263"/>
      <c r="AG644" s="263"/>
      <c r="AH644" s="263"/>
      <c r="AI644" s="263"/>
      <c r="AJ644" s="263"/>
      <c r="AK644" s="263"/>
      <c r="AL644" s="263"/>
      <c r="AM644" s="263"/>
      <c r="AN644" s="263"/>
      <c r="AO644" s="263"/>
      <c r="AP644" s="263"/>
      <c r="AQ644" s="263"/>
      <c r="AR644" s="263"/>
      <c r="AS644" s="263"/>
      <c r="AT644" s="263"/>
      <c r="AU644" s="263"/>
      <c r="AV644" s="263"/>
      <c r="AW644" s="263"/>
      <c r="AX644" s="263"/>
      <c r="AY644" s="263"/>
      <c r="AZ644" s="263"/>
      <c r="BA644" s="263"/>
      <c r="BB644" s="263"/>
      <c r="BC644" s="263"/>
      <c r="BD644" s="263"/>
      <c r="BE644" s="263"/>
      <c r="BF644" s="263"/>
      <c r="BG644" s="263"/>
    </row>
    <row r="645" spans="1:59" s="212" customFormat="1" x14ac:dyDescent="0.3">
      <c r="A645" s="270"/>
      <c r="B645" s="271"/>
      <c r="J645" s="550"/>
      <c r="K645" s="263"/>
      <c r="L645" s="263"/>
      <c r="M645" s="263"/>
      <c r="N645" s="263"/>
      <c r="O645" s="263"/>
      <c r="P645" s="263"/>
      <c r="Q645" s="263"/>
      <c r="R645" s="263"/>
      <c r="S645" s="263"/>
      <c r="T645" s="263"/>
      <c r="U645" s="263"/>
      <c r="V645" s="263"/>
      <c r="W645" s="263"/>
      <c r="X645" s="263"/>
      <c r="Y645" s="263"/>
      <c r="Z645" s="263"/>
      <c r="AA645" s="263"/>
      <c r="AB645" s="263"/>
      <c r="AC645" s="263"/>
      <c r="AD645" s="263"/>
      <c r="AE645" s="263"/>
      <c r="AF645" s="263"/>
      <c r="AG645" s="263"/>
      <c r="AH645" s="263"/>
      <c r="AI645" s="263"/>
      <c r="AJ645" s="263"/>
      <c r="AK645" s="263"/>
      <c r="AL645" s="263"/>
      <c r="AM645" s="263"/>
      <c r="AN645" s="263"/>
      <c r="AO645" s="263"/>
      <c r="AP645" s="263"/>
      <c r="AQ645" s="263"/>
      <c r="AR645" s="263"/>
      <c r="AS645" s="263"/>
      <c r="AT645" s="263"/>
      <c r="AU645" s="263"/>
      <c r="AV645" s="263"/>
      <c r="AW645" s="263"/>
      <c r="AX645" s="263"/>
      <c r="AY645" s="263"/>
      <c r="AZ645" s="263"/>
      <c r="BA645" s="263"/>
      <c r="BB645" s="263"/>
      <c r="BC645" s="263"/>
      <c r="BD645" s="263"/>
      <c r="BE645" s="263"/>
      <c r="BF645" s="263"/>
      <c r="BG645" s="263"/>
    </row>
    <row r="646" spans="1:59" s="212" customFormat="1" x14ac:dyDescent="0.3">
      <c r="A646" s="270"/>
      <c r="B646" s="271"/>
      <c r="J646" s="550"/>
      <c r="K646" s="263"/>
      <c r="L646" s="263"/>
      <c r="M646" s="263"/>
      <c r="N646" s="263"/>
      <c r="O646" s="263"/>
      <c r="P646" s="263"/>
      <c r="Q646" s="263"/>
      <c r="R646" s="263"/>
      <c r="S646" s="263"/>
      <c r="T646" s="263"/>
      <c r="U646" s="263"/>
      <c r="V646" s="263"/>
      <c r="W646" s="263"/>
      <c r="X646" s="263"/>
      <c r="Y646" s="263"/>
      <c r="Z646" s="263"/>
      <c r="AA646" s="263"/>
      <c r="AB646" s="263"/>
      <c r="AC646" s="263"/>
      <c r="AD646" s="263"/>
      <c r="AE646" s="263"/>
      <c r="AF646" s="263"/>
      <c r="AG646" s="263"/>
      <c r="AH646" s="263"/>
      <c r="AI646" s="263"/>
      <c r="AJ646" s="263"/>
      <c r="AK646" s="263"/>
      <c r="AL646" s="263"/>
      <c r="AM646" s="263"/>
      <c r="AN646" s="263"/>
      <c r="AO646" s="263"/>
      <c r="AP646" s="263"/>
      <c r="AQ646" s="263"/>
      <c r="AR646" s="263"/>
      <c r="AS646" s="263"/>
      <c r="AT646" s="263"/>
      <c r="AU646" s="263"/>
      <c r="AV646" s="263"/>
      <c r="AW646" s="263"/>
      <c r="AX646" s="263"/>
      <c r="AY646" s="263"/>
      <c r="AZ646" s="263"/>
      <c r="BA646" s="263"/>
      <c r="BB646" s="263"/>
      <c r="BC646" s="263"/>
      <c r="BD646" s="263"/>
      <c r="BE646" s="263"/>
      <c r="BF646" s="263"/>
      <c r="BG646" s="263"/>
    </row>
    <row r="647" spans="1:59" s="212" customFormat="1" x14ac:dyDescent="0.3">
      <c r="A647" s="270"/>
      <c r="B647" s="271"/>
      <c r="J647" s="550"/>
      <c r="K647" s="263"/>
      <c r="L647" s="263"/>
      <c r="M647" s="263"/>
      <c r="N647" s="263"/>
      <c r="O647" s="263"/>
      <c r="P647" s="263"/>
      <c r="Q647" s="263"/>
      <c r="R647" s="263"/>
      <c r="S647" s="263"/>
      <c r="T647" s="263"/>
      <c r="U647" s="263"/>
      <c r="V647" s="263"/>
      <c r="W647" s="263"/>
      <c r="X647" s="263"/>
      <c r="Y647" s="263"/>
      <c r="Z647" s="263"/>
      <c r="AA647" s="263"/>
      <c r="AB647" s="263"/>
      <c r="AC647" s="263"/>
      <c r="AD647" s="263"/>
      <c r="AE647" s="263"/>
      <c r="AF647" s="263"/>
      <c r="AG647" s="263"/>
      <c r="AH647" s="263"/>
      <c r="AI647" s="263"/>
      <c r="AJ647" s="263"/>
      <c r="AK647" s="263"/>
      <c r="AL647" s="263"/>
      <c r="AM647" s="263"/>
      <c r="AN647" s="263"/>
      <c r="AO647" s="263"/>
      <c r="AP647" s="263"/>
      <c r="AQ647" s="263"/>
      <c r="AR647" s="263"/>
      <c r="AS647" s="263"/>
      <c r="AT647" s="263"/>
      <c r="AU647" s="263"/>
      <c r="AV647" s="263"/>
      <c r="AW647" s="263"/>
      <c r="AX647" s="263"/>
      <c r="AY647" s="263"/>
      <c r="AZ647" s="263"/>
      <c r="BA647" s="263"/>
      <c r="BB647" s="263"/>
      <c r="BC647" s="263"/>
      <c r="BD647" s="263"/>
      <c r="BE647" s="263"/>
      <c r="BF647" s="263"/>
      <c r="BG647" s="263"/>
    </row>
    <row r="648" spans="1:59" s="212" customFormat="1" x14ac:dyDescent="0.3">
      <c r="A648" s="270"/>
      <c r="B648" s="271"/>
      <c r="J648" s="550"/>
      <c r="K648" s="263"/>
      <c r="L648" s="263"/>
      <c r="M648" s="263"/>
      <c r="N648" s="263"/>
      <c r="O648" s="263"/>
      <c r="P648" s="263"/>
      <c r="Q648" s="263"/>
      <c r="R648" s="263"/>
      <c r="S648" s="263"/>
      <c r="T648" s="263"/>
      <c r="U648" s="263"/>
      <c r="V648" s="263"/>
      <c r="W648" s="263"/>
      <c r="X648" s="263"/>
      <c r="Y648" s="263"/>
      <c r="Z648" s="263"/>
      <c r="AA648" s="263"/>
      <c r="AB648" s="263"/>
      <c r="AC648" s="263"/>
      <c r="AD648" s="263"/>
      <c r="AE648" s="263"/>
      <c r="AF648" s="263"/>
      <c r="AG648" s="263"/>
      <c r="AH648" s="263"/>
      <c r="AI648" s="263"/>
      <c r="AJ648" s="263"/>
      <c r="AK648" s="263"/>
      <c r="AL648" s="263"/>
      <c r="AM648" s="263"/>
      <c r="AN648" s="263"/>
      <c r="AO648" s="263"/>
      <c r="AP648" s="263"/>
      <c r="AQ648" s="263"/>
      <c r="AR648" s="263"/>
      <c r="AS648" s="263"/>
      <c r="AT648" s="263"/>
      <c r="AU648" s="263"/>
      <c r="AV648" s="263"/>
      <c r="AW648" s="263"/>
      <c r="AX648" s="263"/>
      <c r="AY648" s="263"/>
      <c r="AZ648" s="263"/>
      <c r="BA648" s="263"/>
      <c r="BB648" s="263"/>
      <c r="BC648" s="263"/>
      <c r="BD648" s="263"/>
      <c r="BE648" s="263"/>
      <c r="BF648" s="263"/>
      <c r="BG648" s="263"/>
    </row>
  </sheetData>
  <mergeCells count="44">
    <mergeCell ref="A57:A59"/>
    <mergeCell ref="B57:B59"/>
    <mergeCell ref="A161:A163"/>
    <mergeCell ref="B161:B163"/>
    <mergeCell ref="C161:I161"/>
    <mergeCell ref="C162:C163"/>
    <mergeCell ref="D162:G162"/>
    <mergeCell ref="H162:H163"/>
    <mergeCell ref="I162:I163"/>
    <mergeCell ref="C57:I57"/>
    <mergeCell ref="C58:C59"/>
    <mergeCell ref="D58:G58"/>
    <mergeCell ref="H58:H59"/>
    <mergeCell ref="I58:I59"/>
    <mergeCell ref="A104:A106"/>
    <mergeCell ref="B104:B106"/>
    <mergeCell ref="B8:F8"/>
    <mergeCell ref="B11:G11"/>
    <mergeCell ref="A14:A16"/>
    <mergeCell ref="B14:B16"/>
    <mergeCell ref="C14:I14"/>
    <mergeCell ref="C15:C16"/>
    <mergeCell ref="D15:G15"/>
    <mergeCell ref="H15:H16"/>
    <mergeCell ref="I15:I16"/>
    <mergeCell ref="C104:I104"/>
    <mergeCell ref="C105:C106"/>
    <mergeCell ref="D105:G105"/>
    <mergeCell ref="H105:H106"/>
    <mergeCell ref="I105:I106"/>
    <mergeCell ref="D215:G215"/>
    <mergeCell ref="H215:H216"/>
    <mergeCell ref="I215:I216"/>
    <mergeCell ref="A259:A261"/>
    <mergeCell ref="B259:B261"/>
    <mergeCell ref="C259:I259"/>
    <mergeCell ref="C260:C261"/>
    <mergeCell ref="D260:G260"/>
    <mergeCell ref="H260:H261"/>
    <mergeCell ref="I260:I261"/>
    <mergeCell ref="A214:A216"/>
    <mergeCell ref="B214:B216"/>
    <mergeCell ref="C214:I214"/>
    <mergeCell ref="C215:C216"/>
  </mergeCells>
  <pageMargins left="0" right="0" top="0.2" bottom="0.2" header="0.3" footer="0.3"/>
  <pageSetup paperSize="9" scale="6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648"/>
  <sheetViews>
    <sheetView topLeftCell="A43" workbookViewId="0">
      <selection activeCell="J209" sqref="J209"/>
    </sheetView>
  </sheetViews>
  <sheetFormatPr defaultRowHeight="14.4" x14ac:dyDescent="0.3"/>
  <cols>
    <col min="1" max="1" width="10.109375" style="149" customWidth="1"/>
    <col min="2" max="2" width="77.109375" style="144" customWidth="1"/>
    <col min="3" max="3" width="17" customWidth="1"/>
    <col min="4" max="4" width="12.6640625" customWidth="1"/>
    <col min="5" max="5" width="12" customWidth="1"/>
    <col min="6" max="6" width="12.88671875" customWidth="1"/>
    <col min="7" max="7" width="14.109375" customWidth="1"/>
    <col min="8" max="8" width="10.21875" customWidth="1"/>
    <col min="9" max="9" width="14.109375" customWidth="1"/>
    <col min="10" max="10" width="22.109375" style="550" customWidth="1"/>
    <col min="11" max="11" width="68.88671875" style="263" customWidth="1"/>
    <col min="12" max="12" width="13.109375" style="263" customWidth="1"/>
    <col min="13" max="13" width="10.33203125" style="263" bestFit="1" customWidth="1"/>
    <col min="14" max="14" width="11.88671875" style="263" customWidth="1"/>
    <col min="15" max="15" width="8.88671875" style="263"/>
    <col min="16" max="16" width="13.6640625" style="263" customWidth="1"/>
    <col min="17" max="17" width="8.88671875" style="263"/>
    <col min="18" max="18" width="14.44140625" style="263" customWidth="1"/>
    <col min="19" max="58" width="8.88671875" style="263"/>
    <col min="59" max="59" width="8.88671875" style="199"/>
  </cols>
  <sheetData>
    <row r="1" spans="1:18" ht="15.6" x14ac:dyDescent="0.3">
      <c r="A1" s="143" t="s">
        <v>117</v>
      </c>
      <c r="C1" s="145"/>
      <c r="D1" s="145"/>
      <c r="E1" s="145"/>
    </row>
    <row r="2" spans="1:18" ht="15.6" x14ac:dyDescent="0.3">
      <c r="A2" s="143" t="s">
        <v>0</v>
      </c>
      <c r="C2" s="145"/>
    </row>
    <row r="3" spans="1:18" ht="15.6" x14ac:dyDescent="0.3">
      <c r="A3" s="143" t="s">
        <v>1</v>
      </c>
      <c r="B3" s="598"/>
      <c r="C3" s="147"/>
    </row>
    <row r="4" spans="1:18" ht="15.6" x14ac:dyDescent="0.3">
      <c r="B4" s="150" t="s">
        <v>196</v>
      </c>
      <c r="C4" s="147"/>
    </row>
    <row r="5" spans="1:18" ht="15.6" x14ac:dyDescent="0.3">
      <c r="A5" s="151"/>
      <c r="B5" s="150" t="s">
        <v>382</v>
      </c>
      <c r="C5" s="147"/>
    </row>
    <row r="6" spans="1:18" ht="15.6" x14ac:dyDescent="0.3">
      <c r="B6" s="151" t="s">
        <v>416</v>
      </c>
      <c r="C6" s="152"/>
      <c r="D6" s="152"/>
      <c r="E6" s="152"/>
    </row>
    <row r="7" spans="1:18" ht="15.6" x14ac:dyDescent="0.3">
      <c r="B7" s="151"/>
      <c r="C7" s="152"/>
      <c r="D7" s="152"/>
      <c r="E7" s="152"/>
    </row>
    <row r="8" spans="1:18" ht="15.6" x14ac:dyDescent="0.3">
      <c r="B8" s="652" t="s">
        <v>415</v>
      </c>
      <c r="C8" s="652"/>
      <c r="D8" s="652"/>
      <c r="E8" s="652"/>
      <c r="F8" s="652"/>
    </row>
    <row r="9" spans="1:18" ht="15.6" x14ac:dyDescent="0.3">
      <c r="B9" s="615"/>
      <c r="C9" s="615"/>
      <c r="D9" s="615"/>
      <c r="E9" s="615"/>
      <c r="F9" s="615"/>
    </row>
    <row r="11" spans="1:18" ht="24.6" x14ac:dyDescent="0.4">
      <c r="A11" s="156"/>
      <c r="B11" s="653" t="s">
        <v>228</v>
      </c>
      <c r="C11" s="653"/>
      <c r="D11" s="653"/>
      <c r="E11" s="653"/>
      <c r="F11" s="653"/>
      <c r="G11" s="653"/>
    </row>
    <row r="12" spans="1:18" ht="24.6" x14ac:dyDescent="0.4">
      <c r="A12" s="156"/>
      <c r="B12" s="616"/>
      <c r="C12" s="616"/>
      <c r="D12" s="616"/>
      <c r="E12" s="616"/>
      <c r="F12" s="616"/>
      <c r="G12" s="616"/>
    </row>
    <row r="13" spans="1:18" ht="15" thickBot="1" x14ac:dyDescent="0.35">
      <c r="A13" s="159" t="s">
        <v>229</v>
      </c>
    </row>
    <row r="14" spans="1:18" ht="15.75" customHeight="1" thickBot="1" x14ac:dyDescent="0.35">
      <c r="A14" s="648" t="s">
        <v>4</v>
      </c>
      <c r="B14" s="650" t="s">
        <v>230</v>
      </c>
      <c r="C14" s="638" t="s">
        <v>231</v>
      </c>
      <c r="D14" s="656"/>
      <c r="E14" s="656"/>
      <c r="F14" s="656"/>
      <c r="G14" s="656"/>
      <c r="H14" s="656"/>
      <c r="I14" s="657"/>
      <c r="J14" s="551"/>
      <c r="K14" s="273"/>
      <c r="L14" s="273"/>
      <c r="M14" s="273"/>
      <c r="N14" s="273"/>
      <c r="O14" s="273"/>
      <c r="P14" s="273"/>
      <c r="Q14" s="273"/>
      <c r="R14" s="273"/>
    </row>
    <row r="15" spans="1:18" ht="15" customHeight="1" x14ac:dyDescent="0.3">
      <c r="A15" s="654"/>
      <c r="B15" s="655"/>
      <c r="C15" s="641" t="s">
        <v>309</v>
      </c>
      <c r="D15" s="643" t="s">
        <v>232</v>
      </c>
      <c r="E15" s="645"/>
      <c r="F15" s="645"/>
      <c r="G15" s="645"/>
      <c r="H15" s="645" t="s">
        <v>233</v>
      </c>
      <c r="I15" s="646" t="s">
        <v>234</v>
      </c>
      <c r="J15" s="551"/>
      <c r="K15" s="513"/>
      <c r="L15" s="514"/>
      <c r="M15" s="273"/>
      <c r="N15" s="273"/>
      <c r="O15" s="273"/>
      <c r="P15" s="273"/>
      <c r="Q15" s="273"/>
      <c r="R15" s="273"/>
    </row>
    <row r="16" spans="1:18" ht="28.5" customHeight="1" x14ac:dyDescent="0.3">
      <c r="A16" s="654"/>
      <c r="B16" s="655"/>
      <c r="C16" s="642"/>
      <c r="D16" s="613" t="s">
        <v>235</v>
      </c>
      <c r="E16" s="614" t="s">
        <v>236</v>
      </c>
      <c r="F16" s="614" t="s">
        <v>237</v>
      </c>
      <c r="G16" s="614" t="s">
        <v>238</v>
      </c>
      <c r="H16" s="645"/>
      <c r="I16" s="646"/>
      <c r="J16" s="551"/>
      <c r="K16" s="513"/>
      <c r="L16" s="514"/>
      <c r="M16" s="272"/>
      <c r="N16" s="272"/>
      <c r="O16" s="272"/>
      <c r="P16" s="272"/>
      <c r="Q16" s="273"/>
      <c r="R16" s="273"/>
    </row>
    <row r="17" spans="1:18" ht="15" thickBot="1" x14ac:dyDescent="0.35">
      <c r="A17" s="200" t="s">
        <v>239</v>
      </c>
      <c r="B17" s="244" t="s">
        <v>240</v>
      </c>
      <c r="C17" s="247" t="s">
        <v>241</v>
      </c>
      <c r="D17" s="246" t="s">
        <v>242</v>
      </c>
      <c r="E17" s="167" t="s">
        <v>243</v>
      </c>
      <c r="F17" s="167" t="s">
        <v>244</v>
      </c>
      <c r="G17" s="167" t="s">
        <v>245</v>
      </c>
      <c r="H17" s="167" t="s">
        <v>246</v>
      </c>
      <c r="I17" s="168" t="s">
        <v>247</v>
      </c>
      <c r="J17" s="552"/>
      <c r="K17" s="461"/>
      <c r="L17" s="462"/>
      <c r="M17" s="462"/>
      <c r="N17" s="462"/>
      <c r="O17" s="462"/>
      <c r="P17" s="462"/>
      <c r="Q17" s="462"/>
      <c r="R17" s="462"/>
    </row>
    <row r="18" spans="1:18" ht="15.75" customHeight="1" x14ac:dyDescent="0.3">
      <c r="A18" s="532" t="s">
        <v>360</v>
      </c>
      <c r="B18" s="539" t="s">
        <v>361</v>
      </c>
      <c r="C18" s="541">
        <f>SUM(D18:I18)</f>
        <v>478486049</v>
      </c>
      <c r="D18" s="533">
        <f>SUM(D19+D31+D34+D39)</f>
        <v>0</v>
      </c>
      <c r="E18" s="534">
        <f t="shared" ref="E18:I18" si="0">SUM(E19+E31+E34+E39)</f>
        <v>7096980</v>
      </c>
      <c r="F18" s="534">
        <f t="shared" si="0"/>
        <v>300000</v>
      </c>
      <c r="G18" s="534">
        <f t="shared" si="0"/>
        <v>270775000</v>
      </c>
      <c r="H18" s="534">
        <f t="shared" si="0"/>
        <v>0</v>
      </c>
      <c r="I18" s="535">
        <f t="shared" si="0"/>
        <v>200314069</v>
      </c>
      <c r="J18" s="552"/>
      <c r="K18" s="461"/>
      <c r="L18" s="462"/>
      <c r="M18" s="462"/>
      <c r="N18" s="462"/>
      <c r="O18" s="462"/>
      <c r="P18" s="462"/>
      <c r="Q18" s="462"/>
      <c r="R18" s="462"/>
    </row>
    <row r="19" spans="1:18" ht="15.75" customHeight="1" x14ac:dyDescent="0.3">
      <c r="A19" s="171">
        <v>740000</v>
      </c>
      <c r="B19" s="238" t="s">
        <v>342</v>
      </c>
      <c r="C19" s="254">
        <f>SUM(D19:I19)</f>
        <v>200314069</v>
      </c>
      <c r="D19" s="250">
        <f>D20+D23</f>
        <v>0</v>
      </c>
      <c r="E19" s="250">
        <f t="shared" ref="E19:I19" si="1">E20+E23</f>
        <v>0</v>
      </c>
      <c r="F19" s="250">
        <f t="shared" si="1"/>
        <v>0</v>
      </c>
      <c r="G19" s="250">
        <f t="shared" si="1"/>
        <v>0</v>
      </c>
      <c r="H19" s="250">
        <f t="shared" si="1"/>
        <v>0</v>
      </c>
      <c r="I19" s="250">
        <f t="shared" si="1"/>
        <v>200314069</v>
      </c>
      <c r="J19" s="553"/>
      <c r="K19" s="273"/>
      <c r="L19" s="463"/>
      <c r="M19" s="463"/>
      <c r="N19" s="463"/>
      <c r="O19" s="463"/>
      <c r="P19" s="463"/>
      <c r="Q19" s="463"/>
      <c r="R19" s="463"/>
    </row>
    <row r="20" spans="1:18" ht="15.75" customHeight="1" x14ac:dyDescent="0.3">
      <c r="A20" s="171">
        <v>741000</v>
      </c>
      <c r="B20" s="238" t="s">
        <v>248</v>
      </c>
      <c r="C20" s="254">
        <f t="shared" ref="C20:C38" si="2">SUM(D20:I20)</f>
        <v>500000</v>
      </c>
      <c r="D20" s="250">
        <f>SUM(D21:D22)</f>
        <v>0</v>
      </c>
      <c r="E20" s="172">
        <f t="shared" ref="E20:I20" si="3">SUM(E21:E22)</f>
        <v>0</v>
      </c>
      <c r="F20" s="172">
        <f t="shared" si="3"/>
        <v>0</v>
      </c>
      <c r="G20" s="172">
        <f t="shared" si="3"/>
        <v>0</v>
      </c>
      <c r="H20" s="172">
        <f t="shared" si="3"/>
        <v>0</v>
      </c>
      <c r="I20" s="176">
        <f t="shared" si="3"/>
        <v>500000</v>
      </c>
      <c r="J20" s="553"/>
      <c r="K20" s="273"/>
      <c r="L20" s="463"/>
      <c r="M20" s="463"/>
      <c r="N20" s="463"/>
      <c r="O20" s="463"/>
      <c r="P20" s="463"/>
      <c r="Q20" s="463"/>
      <c r="R20" s="463"/>
    </row>
    <row r="21" spans="1:18" ht="15.75" customHeight="1" x14ac:dyDescent="0.3">
      <c r="A21" s="283">
        <v>741400</v>
      </c>
      <c r="B21" s="284" t="s">
        <v>249</v>
      </c>
      <c r="C21" s="297">
        <f t="shared" si="2"/>
        <v>500000</v>
      </c>
      <c r="D21" s="303"/>
      <c r="E21" s="304"/>
      <c r="F21" s="304"/>
      <c r="G21" s="304"/>
      <c r="H21" s="304"/>
      <c r="I21" s="305">
        <v>500000</v>
      </c>
      <c r="J21" s="554"/>
      <c r="K21" s="458"/>
      <c r="L21" s="464"/>
      <c r="M21" s="450"/>
      <c r="N21" s="450"/>
      <c r="O21" s="450"/>
      <c r="P21" s="450"/>
      <c r="Q21" s="450"/>
      <c r="R21" s="450"/>
    </row>
    <row r="22" spans="1:18" ht="15.75" customHeight="1" x14ac:dyDescent="0.3">
      <c r="A22" s="283">
        <v>741500</v>
      </c>
      <c r="B22" s="284" t="s">
        <v>250</v>
      </c>
      <c r="C22" s="297">
        <f t="shared" si="2"/>
        <v>0</v>
      </c>
      <c r="D22" s="336"/>
      <c r="E22" s="337"/>
      <c r="F22" s="337"/>
      <c r="G22" s="337"/>
      <c r="H22" s="337"/>
      <c r="I22" s="338"/>
      <c r="J22" s="554"/>
      <c r="K22" s="458"/>
      <c r="L22" s="464"/>
      <c r="M22" s="465"/>
      <c r="N22" s="465"/>
      <c r="O22" s="465"/>
      <c r="P22" s="465"/>
      <c r="Q22" s="465"/>
      <c r="R22" s="465"/>
    </row>
    <row r="23" spans="1:18" ht="15.75" customHeight="1" x14ac:dyDescent="0.3">
      <c r="A23" s="171">
        <v>742000</v>
      </c>
      <c r="B23" s="238" t="s">
        <v>251</v>
      </c>
      <c r="C23" s="254">
        <f t="shared" si="2"/>
        <v>199814069</v>
      </c>
      <c r="D23" s="250">
        <f t="shared" ref="D23:I23" si="4">SUM(D25:D30)</f>
        <v>0</v>
      </c>
      <c r="E23" s="172">
        <f t="shared" si="4"/>
        <v>0</v>
      </c>
      <c r="F23" s="172">
        <f t="shared" si="4"/>
        <v>0</v>
      </c>
      <c r="G23" s="172">
        <f t="shared" si="4"/>
        <v>0</v>
      </c>
      <c r="H23" s="172">
        <f t="shared" si="4"/>
        <v>0</v>
      </c>
      <c r="I23" s="176">
        <f t="shared" si="4"/>
        <v>199814069</v>
      </c>
      <c r="J23" s="553"/>
      <c r="K23" s="273"/>
      <c r="L23" s="463"/>
      <c r="M23" s="463"/>
      <c r="N23" s="463"/>
      <c r="O23" s="463"/>
      <c r="P23" s="463"/>
      <c r="Q23" s="463"/>
      <c r="R23" s="463"/>
    </row>
    <row r="24" spans="1:18" ht="15.75" customHeight="1" x14ac:dyDescent="0.3">
      <c r="A24" s="285">
        <v>742300</v>
      </c>
      <c r="B24" s="286" t="s">
        <v>317</v>
      </c>
      <c r="C24" s="297">
        <f>SUM(D24:I24)</f>
        <v>199814069</v>
      </c>
      <c r="D24" s="298">
        <f t="shared" ref="D24:I24" si="5">SUM(D25:D30)</f>
        <v>0</v>
      </c>
      <c r="E24" s="299">
        <f t="shared" si="5"/>
        <v>0</v>
      </c>
      <c r="F24" s="299">
        <f t="shared" si="5"/>
        <v>0</v>
      </c>
      <c r="G24" s="299">
        <f t="shared" si="5"/>
        <v>0</v>
      </c>
      <c r="H24" s="299">
        <f t="shared" si="5"/>
        <v>0</v>
      </c>
      <c r="I24" s="300">
        <f t="shared" si="5"/>
        <v>199814069</v>
      </c>
      <c r="J24" s="554"/>
      <c r="K24" s="458"/>
      <c r="L24" s="464"/>
      <c r="M24" s="464"/>
      <c r="N24" s="464"/>
      <c r="O24" s="464"/>
      <c r="P24" s="464"/>
      <c r="Q24" s="464"/>
      <c r="R24" s="464"/>
    </row>
    <row r="25" spans="1:18" ht="15.75" customHeight="1" x14ac:dyDescent="0.3">
      <c r="A25" s="173">
        <v>74237304</v>
      </c>
      <c r="B25" s="227" t="s">
        <v>252</v>
      </c>
      <c r="C25" s="347">
        <f t="shared" si="2"/>
        <v>20000000</v>
      </c>
      <c r="D25" s="332"/>
      <c r="E25" s="333"/>
      <c r="F25" s="333"/>
      <c r="G25" s="333"/>
      <c r="H25" s="333"/>
      <c r="I25" s="350">
        <v>20000000</v>
      </c>
      <c r="J25" s="555"/>
      <c r="K25" s="218"/>
      <c r="L25" s="440"/>
      <c r="M25" s="442"/>
      <c r="N25" s="442"/>
      <c r="O25" s="442"/>
      <c r="P25" s="442"/>
      <c r="Q25" s="442"/>
      <c r="R25" s="466"/>
    </row>
    <row r="26" spans="1:18" ht="15.75" customHeight="1" x14ac:dyDescent="0.3">
      <c r="A26" s="173">
        <v>74237305</v>
      </c>
      <c r="B26" s="227" t="s">
        <v>253</v>
      </c>
      <c r="C26" s="347">
        <f t="shared" si="2"/>
        <v>120814069</v>
      </c>
      <c r="D26" s="332"/>
      <c r="E26" s="333"/>
      <c r="F26" s="333"/>
      <c r="G26" s="333"/>
      <c r="H26" s="333"/>
      <c r="I26" s="350">
        <v>120814069</v>
      </c>
      <c r="J26" s="555"/>
      <c r="K26" s="218"/>
      <c r="L26" s="440"/>
      <c r="M26" s="442"/>
      <c r="N26" s="442"/>
      <c r="O26" s="442"/>
      <c r="P26" s="442"/>
      <c r="Q26" s="442"/>
      <c r="R26" s="466"/>
    </row>
    <row r="27" spans="1:18" ht="15.75" customHeight="1" x14ac:dyDescent="0.3">
      <c r="A27" s="173">
        <v>74237310</v>
      </c>
      <c r="B27" s="227" t="s">
        <v>12</v>
      </c>
      <c r="C27" s="347">
        <f t="shared" si="2"/>
        <v>3000000</v>
      </c>
      <c r="D27" s="332"/>
      <c r="E27" s="333"/>
      <c r="F27" s="333"/>
      <c r="G27" s="333"/>
      <c r="H27" s="333"/>
      <c r="I27" s="350">
        <v>3000000</v>
      </c>
      <c r="J27" s="555"/>
      <c r="K27" s="218"/>
      <c r="L27" s="440"/>
      <c r="M27" s="442"/>
      <c r="N27" s="442"/>
      <c r="O27" s="442"/>
      <c r="P27" s="442"/>
      <c r="Q27" s="442"/>
      <c r="R27" s="466"/>
    </row>
    <row r="28" spans="1:18" ht="15.75" customHeight="1" x14ac:dyDescent="0.3">
      <c r="A28" s="173">
        <v>74237313</v>
      </c>
      <c r="B28" s="227" t="s">
        <v>13</v>
      </c>
      <c r="C28" s="347">
        <f t="shared" si="2"/>
        <v>24000000</v>
      </c>
      <c r="D28" s="332"/>
      <c r="E28" s="333"/>
      <c r="F28" s="333"/>
      <c r="G28" s="333"/>
      <c r="H28" s="333"/>
      <c r="I28" s="350">
        <v>24000000</v>
      </c>
      <c r="J28" s="555"/>
      <c r="K28" s="218"/>
      <c r="L28" s="440"/>
      <c r="M28" s="442"/>
      <c r="N28" s="442"/>
      <c r="O28" s="442"/>
      <c r="P28" s="442"/>
      <c r="Q28" s="442"/>
      <c r="R28" s="466"/>
    </row>
    <row r="29" spans="1:18" ht="15.75" customHeight="1" x14ac:dyDescent="0.3">
      <c r="A29" s="173">
        <v>74237314</v>
      </c>
      <c r="B29" s="227" t="s">
        <v>14</v>
      </c>
      <c r="C29" s="347">
        <f t="shared" si="2"/>
        <v>28000000</v>
      </c>
      <c r="D29" s="332"/>
      <c r="E29" s="333"/>
      <c r="F29" s="333"/>
      <c r="G29" s="333"/>
      <c r="H29" s="333"/>
      <c r="I29" s="350">
        <v>28000000</v>
      </c>
      <c r="J29" s="555"/>
      <c r="K29" s="218"/>
      <c r="L29" s="440"/>
      <c r="M29" s="442"/>
      <c r="N29" s="442"/>
      <c r="O29" s="442"/>
      <c r="P29" s="442"/>
      <c r="Q29" s="442"/>
      <c r="R29" s="466"/>
    </row>
    <row r="30" spans="1:18" ht="15.75" customHeight="1" x14ac:dyDescent="0.3">
      <c r="A30" s="173">
        <v>74237315</v>
      </c>
      <c r="B30" s="227" t="s">
        <v>15</v>
      </c>
      <c r="C30" s="347">
        <f t="shared" si="2"/>
        <v>4000000</v>
      </c>
      <c r="D30" s="332"/>
      <c r="E30" s="333"/>
      <c r="F30" s="333"/>
      <c r="G30" s="333"/>
      <c r="H30" s="333"/>
      <c r="I30" s="350">
        <v>4000000</v>
      </c>
      <c r="J30" s="555"/>
      <c r="K30" s="218"/>
      <c r="L30" s="440"/>
      <c r="M30" s="442"/>
      <c r="N30" s="442"/>
      <c r="O30" s="442"/>
      <c r="P30" s="442"/>
      <c r="Q30" s="442"/>
      <c r="R30" s="466"/>
    </row>
    <row r="31" spans="1:18" ht="15.75" customHeight="1" x14ac:dyDescent="0.3">
      <c r="A31" s="171">
        <v>772000</v>
      </c>
      <c r="B31" s="238" t="s">
        <v>351</v>
      </c>
      <c r="C31" s="254">
        <f t="shared" si="2"/>
        <v>300000</v>
      </c>
      <c r="D31" s="250">
        <f t="shared" ref="D31:I31" si="6">D33</f>
        <v>0</v>
      </c>
      <c r="E31" s="172">
        <f t="shared" si="6"/>
        <v>0</v>
      </c>
      <c r="F31" s="172">
        <f t="shared" si="6"/>
        <v>300000</v>
      </c>
      <c r="G31" s="172">
        <f t="shared" si="6"/>
        <v>0</v>
      </c>
      <c r="H31" s="172">
        <f t="shared" si="6"/>
        <v>0</v>
      </c>
      <c r="I31" s="176">
        <f t="shared" si="6"/>
        <v>0</v>
      </c>
      <c r="J31" s="553"/>
      <c r="K31" s="273"/>
      <c r="L31" s="463"/>
      <c r="M31" s="463"/>
      <c r="N31" s="463"/>
      <c r="O31" s="463"/>
      <c r="P31" s="463"/>
      <c r="Q31" s="463"/>
      <c r="R31" s="463"/>
    </row>
    <row r="32" spans="1:18" ht="15.75" customHeight="1" x14ac:dyDescent="0.3">
      <c r="A32" s="285">
        <v>772100</v>
      </c>
      <c r="B32" s="286" t="s">
        <v>347</v>
      </c>
      <c r="C32" s="348">
        <f>SUM(D32:I32)</f>
        <v>300000</v>
      </c>
      <c r="D32" s="340">
        <f>SUM(D33)</f>
        <v>0</v>
      </c>
      <c r="E32" s="536">
        <f t="shared" ref="E32:I32" si="7">SUM(E33)</f>
        <v>0</v>
      </c>
      <c r="F32" s="536">
        <f t="shared" si="7"/>
        <v>300000</v>
      </c>
      <c r="G32" s="537">
        <f t="shared" si="7"/>
        <v>0</v>
      </c>
      <c r="H32" s="537">
        <f t="shared" si="7"/>
        <v>0</v>
      </c>
      <c r="I32" s="538">
        <f t="shared" si="7"/>
        <v>0</v>
      </c>
      <c r="J32" s="554"/>
      <c r="K32" s="458"/>
      <c r="L32" s="467"/>
      <c r="M32" s="467"/>
      <c r="N32" s="467"/>
      <c r="O32" s="467"/>
      <c r="P32" s="468"/>
      <c r="Q32" s="468"/>
      <c r="R32" s="468"/>
    </row>
    <row r="33" spans="1:18" ht="15.75" customHeight="1" x14ac:dyDescent="0.3">
      <c r="A33" s="173">
        <v>772113</v>
      </c>
      <c r="B33" s="227" t="s">
        <v>121</v>
      </c>
      <c r="C33" s="347">
        <f t="shared" si="2"/>
        <v>300000</v>
      </c>
      <c r="D33" s="251"/>
      <c r="E33" s="174"/>
      <c r="F33" s="174">
        <v>300000</v>
      </c>
      <c r="G33" s="174"/>
      <c r="H33" s="174"/>
      <c r="I33" s="175"/>
      <c r="J33" s="555"/>
      <c r="K33" s="218"/>
      <c r="L33" s="440"/>
      <c r="M33" s="469"/>
      <c r="N33" s="469"/>
      <c r="O33" s="469"/>
      <c r="P33" s="469"/>
      <c r="Q33" s="469"/>
      <c r="R33" s="469"/>
    </row>
    <row r="34" spans="1:18" ht="15.75" customHeight="1" x14ac:dyDescent="0.3">
      <c r="A34" s="171">
        <v>781000</v>
      </c>
      <c r="B34" s="238" t="s">
        <v>319</v>
      </c>
      <c r="C34" s="254">
        <f t="shared" si="2"/>
        <v>270775000</v>
      </c>
      <c r="D34" s="250">
        <f>D36+D37</f>
        <v>0</v>
      </c>
      <c r="E34" s="172">
        <f t="shared" ref="E34:I34" si="8">E36+E37</f>
        <v>0</v>
      </c>
      <c r="F34" s="172">
        <f t="shared" si="8"/>
        <v>0</v>
      </c>
      <c r="G34" s="172">
        <f t="shared" si="8"/>
        <v>270775000</v>
      </c>
      <c r="H34" s="172">
        <f t="shared" si="8"/>
        <v>0</v>
      </c>
      <c r="I34" s="176">
        <f t="shared" si="8"/>
        <v>0</v>
      </c>
      <c r="J34" s="553"/>
      <c r="K34" s="273"/>
      <c r="L34" s="463"/>
      <c r="M34" s="463"/>
      <c r="N34" s="463"/>
      <c r="O34" s="463"/>
      <c r="P34" s="463"/>
      <c r="Q34" s="463"/>
      <c r="R34" s="463"/>
    </row>
    <row r="35" spans="1:18" ht="15.75" customHeight="1" x14ac:dyDescent="0.3">
      <c r="A35" s="283">
        <v>781100</v>
      </c>
      <c r="B35" s="284" t="s">
        <v>318</v>
      </c>
      <c r="C35" s="297">
        <f>SUM(D35:I35)</f>
        <v>270775000</v>
      </c>
      <c r="D35" s="298">
        <f>SUM(D36:D38)</f>
        <v>0</v>
      </c>
      <c r="E35" s="299">
        <f t="shared" ref="E35:I35" si="9">SUM(E36:E38)</f>
        <v>0</v>
      </c>
      <c r="F35" s="299">
        <f t="shared" si="9"/>
        <v>0</v>
      </c>
      <c r="G35" s="299">
        <f t="shared" si="9"/>
        <v>270775000</v>
      </c>
      <c r="H35" s="299">
        <f t="shared" si="9"/>
        <v>0</v>
      </c>
      <c r="I35" s="300">
        <f t="shared" si="9"/>
        <v>0</v>
      </c>
      <c r="J35" s="554"/>
      <c r="K35" s="458"/>
      <c r="L35" s="464"/>
      <c r="M35" s="464"/>
      <c r="N35" s="464"/>
      <c r="O35" s="464"/>
      <c r="P35" s="464"/>
      <c r="Q35" s="464"/>
      <c r="R35" s="464"/>
    </row>
    <row r="36" spans="1:18" ht="15.75" customHeight="1" x14ac:dyDescent="0.3">
      <c r="A36" s="173">
        <v>781112010</v>
      </c>
      <c r="B36" s="227" t="s">
        <v>17</v>
      </c>
      <c r="C36" s="347">
        <f t="shared" si="2"/>
        <v>213907000</v>
      </c>
      <c r="D36" s="332"/>
      <c r="E36" s="333"/>
      <c r="F36" s="333"/>
      <c r="G36" s="351">
        <v>213907000</v>
      </c>
      <c r="H36" s="333"/>
      <c r="I36" s="334"/>
      <c r="J36" s="555"/>
      <c r="K36" s="218"/>
      <c r="L36" s="440"/>
      <c r="M36" s="442"/>
      <c r="N36" s="442"/>
      <c r="O36" s="442"/>
      <c r="P36" s="466"/>
      <c r="Q36" s="442"/>
      <c r="R36" s="442"/>
    </row>
    <row r="37" spans="1:18" ht="15.75" customHeight="1" x14ac:dyDescent="0.3">
      <c r="A37" s="173">
        <v>781112011</v>
      </c>
      <c r="B37" s="227" t="s">
        <v>18</v>
      </c>
      <c r="C37" s="347">
        <f t="shared" si="2"/>
        <v>56868000</v>
      </c>
      <c r="D37" s="332"/>
      <c r="E37" s="333"/>
      <c r="F37" s="333"/>
      <c r="G37" s="351">
        <v>56868000</v>
      </c>
      <c r="H37" s="333"/>
      <c r="I37" s="334"/>
      <c r="J37" s="555"/>
      <c r="K37" s="218"/>
      <c r="L37" s="440"/>
      <c r="M37" s="442"/>
      <c r="N37" s="442"/>
      <c r="O37" s="442"/>
      <c r="P37" s="466"/>
      <c r="Q37" s="442"/>
      <c r="R37" s="442"/>
    </row>
    <row r="38" spans="1:18" ht="15.75" customHeight="1" x14ac:dyDescent="0.3">
      <c r="A38" s="173">
        <v>78111205</v>
      </c>
      <c r="B38" s="227" t="s">
        <v>355</v>
      </c>
      <c r="C38" s="347">
        <f t="shared" si="2"/>
        <v>0</v>
      </c>
      <c r="D38" s="332"/>
      <c r="E38" s="333"/>
      <c r="F38" s="333"/>
      <c r="G38" s="351"/>
      <c r="H38" s="333"/>
      <c r="I38" s="334"/>
      <c r="J38" s="555"/>
      <c r="K38" s="218"/>
      <c r="L38" s="440"/>
      <c r="M38" s="442"/>
      <c r="N38" s="442"/>
      <c r="O38" s="442"/>
      <c r="P38" s="466"/>
      <c r="Q38" s="442"/>
      <c r="R38" s="442"/>
    </row>
    <row r="39" spans="1:18" ht="15.75" customHeight="1" x14ac:dyDescent="0.3">
      <c r="A39" s="171">
        <v>791000</v>
      </c>
      <c r="B39" s="238" t="s">
        <v>254</v>
      </c>
      <c r="C39" s="254">
        <f>SUM(D39:I39)</f>
        <v>7096980</v>
      </c>
      <c r="D39" s="250">
        <f t="shared" ref="D39:I39" si="10">D41</f>
        <v>0</v>
      </c>
      <c r="E39" s="172">
        <f t="shared" si="10"/>
        <v>7096980</v>
      </c>
      <c r="F39" s="172">
        <f t="shared" si="10"/>
        <v>0</v>
      </c>
      <c r="G39" s="172">
        <f t="shared" si="10"/>
        <v>0</v>
      </c>
      <c r="H39" s="172">
        <f t="shared" si="10"/>
        <v>0</v>
      </c>
      <c r="I39" s="176">
        <f t="shared" si="10"/>
        <v>0</v>
      </c>
      <c r="J39" s="553"/>
      <c r="K39" s="273"/>
      <c r="L39" s="463"/>
      <c r="M39" s="463"/>
      <c r="N39" s="463"/>
      <c r="O39" s="463"/>
      <c r="P39" s="463"/>
      <c r="Q39" s="463"/>
      <c r="R39" s="463"/>
    </row>
    <row r="40" spans="1:18" ht="15.75" customHeight="1" x14ac:dyDescent="0.3">
      <c r="A40" s="283">
        <v>791100</v>
      </c>
      <c r="B40" s="284" t="s">
        <v>348</v>
      </c>
      <c r="C40" s="297">
        <f>SUM(D40:I40)</f>
        <v>7096980</v>
      </c>
      <c r="D40" s="298">
        <f>SUM(D41)</f>
        <v>0</v>
      </c>
      <c r="E40" s="299">
        <f t="shared" ref="E40:I40" si="11">SUM(E41)</f>
        <v>7096980</v>
      </c>
      <c r="F40" s="299">
        <f t="shared" si="11"/>
        <v>0</v>
      </c>
      <c r="G40" s="299">
        <f t="shared" si="11"/>
        <v>0</v>
      </c>
      <c r="H40" s="299">
        <f t="shared" si="11"/>
        <v>0</v>
      </c>
      <c r="I40" s="300">
        <f t="shared" si="11"/>
        <v>0</v>
      </c>
      <c r="J40" s="554"/>
      <c r="K40" s="458"/>
      <c r="L40" s="464"/>
      <c r="M40" s="464"/>
      <c r="N40" s="464"/>
      <c r="O40" s="464"/>
      <c r="P40" s="464"/>
      <c r="Q40" s="464"/>
      <c r="R40" s="464"/>
    </row>
    <row r="41" spans="1:18" ht="15.75" customHeight="1" x14ac:dyDescent="0.3">
      <c r="A41" s="224">
        <v>79111107</v>
      </c>
      <c r="B41" s="258" t="s">
        <v>204</v>
      </c>
      <c r="C41" s="347">
        <f t="shared" ref="C41:C47" si="12">SUM(D41:I41)</f>
        <v>7096980</v>
      </c>
      <c r="D41" s="332"/>
      <c r="E41" s="333">
        <v>7096980</v>
      </c>
      <c r="F41" s="333"/>
      <c r="G41" s="333"/>
      <c r="H41" s="333"/>
      <c r="I41" s="334"/>
      <c r="J41" s="555"/>
      <c r="K41" s="218"/>
      <c r="L41" s="440"/>
      <c r="M41" s="442"/>
      <c r="N41" s="442"/>
      <c r="O41" s="442"/>
      <c r="P41" s="442"/>
      <c r="Q41" s="442"/>
      <c r="R41" s="442"/>
    </row>
    <row r="42" spans="1:18" ht="15.75" customHeight="1" x14ac:dyDescent="0.3">
      <c r="A42" s="528">
        <v>800000</v>
      </c>
      <c r="B42" s="540" t="s">
        <v>359</v>
      </c>
      <c r="C42" s="542">
        <f t="shared" si="12"/>
        <v>11000000</v>
      </c>
      <c r="D42" s="529">
        <f>SUM(D43+D45+D47)</f>
        <v>0</v>
      </c>
      <c r="E42" s="530">
        <f t="shared" ref="E42:I42" si="13">SUM(E43+E45+E47)</f>
        <v>0</v>
      </c>
      <c r="F42" s="530">
        <f t="shared" si="13"/>
        <v>0</v>
      </c>
      <c r="G42" s="530">
        <f t="shared" si="13"/>
        <v>0</v>
      </c>
      <c r="H42" s="530">
        <f t="shared" si="13"/>
        <v>0</v>
      </c>
      <c r="I42" s="531">
        <f t="shared" si="13"/>
        <v>11000000</v>
      </c>
      <c r="J42" s="555"/>
      <c r="K42" s="218"/>
      <c r="L42" s="440"/>
      <c r="M42" s="442"/>
      <c r="N42" s="442"/>
      <c r="O42" s="442"/>
      <c r="P42" s="442"/>
      <c r="Q42" s="442"/>
      <c r="R42" s="442"/>
    </row>
    <row r="43" spans="1:18" ht="15.75" customHeight="1" x14ac:dyDescent="0.3">
      <c r="A43" s="171">
        <v>812000</v>
      </c>
      <c r="B43" s="238" t="s">
        <v>255</v>
      </c>
      <c r="C43" s="254">
        <f t="shared" si="12"/>
        <v>1000000</v>
      </c>
      <c r="D43" s="250">
        <f t="shared" ref="D43:I43" si="14">D44</f>
        <v>0</v>
      </c>
      <c r="E43" s="172">
        <f t="shared" si="14"/>
        <v>0</v>
      </c>
      <c r="F43" s="172">
        <f t="shared" si="14"/>
        <v>0</v>
      </c>
      <c r="G43" s="172">
        <f t="shared" si="14"/>
        <v>0</v>
      </c>
      <c r="H43" s="172">
        <f t="shared" si="14"/>
        <v>0</v>
      </c>
      <c r="I43" s="176">
        <f t="shared" si="14"/>
        <v>1000000</v>
      </c>
      <c r="J43" s="553"/>
      <c r="K43" s="273"/>
      <c r="L43" s="463"/>
      <c r="M43" s="463"/>
      <c r="N43" s="463"/>
      <c r="O43" s="463"/>
      <c r="P43" s="463"/>
      <c r="Q43" s="463"/>
      <c r="R43" s="463"/>
    </row>
    <row r="44" spans="1:18" ht="15.75" customHeight="1" x14ac:dyDescent="0.3">
      <c r="A44" s="283">
        <v>812100</v>
      </c>
      <c r="B44" s="284" t="s">
        <v>256</v>
      </c>
      <c r="C44" s="297">
        <f t="shared" si="12"/>
        <v>1000000</v>
      </c>
      <c r="D44" s="303"/>
      <c r="E44" s="304"/>
      <c r="F44" s="304"/>
      <c r="G44" s="304"/>
      <c r="H44" s="304"/>
      <c r="I44" s="305">
        <v>1000000</v>
      </c>
      <c r="J44" s="554"/>
      <c r="K44" s="458"/>
      <c r="L44" s="464"/>
      <c r="M44" s="450"/>
      <c r="N44" s="450"/>
      <c r="O44" s="450"/>
      <c r="P44" s="450"/>
      <c r="Q44" s="450"/>
      <c r="R44" s="450"/>
    </row>
    <row r="45" spans="1:18" ht="15.75" customHeight="1" x14ac:dyDescent="0.3">
      <c r="A45" s="171">
        <v>813000</v>
      </c>
      <c r="B45" s="238" t="s">
        <v>257</v>
      </c>
      <c r="C45" s="254">
        <f>SUM(D45:I45)</f>
        <v>0</v>
      </c>
      <c r="D45" s="250">
        <f t="shared" ref="D45:I45" si="15">D46</f>
        <v>0</v>
      </c>
      <c r="E45" s="172">
        <f t="shared" si="15"/>
        <v>0</v>
      </c>
      <c r="F45" s="172">
        <f t="shared" si="15"/>
        <v>0</v>
      </c>
      <c r="G45" s="172">
        <f t="shared" si="15"/>
        <v>0</v>
      </c>
      <c r="H45" s="172">
        <f t="shared" si="15"/>
        <v>0</v>
      </c>
      <c r="I45" s="176">
        <f t="shared" si="15"/>
        <v>0</v>
      </c>
      <c r="J45" s="553"/>
      <c r="K45" s="273"/>
      <c r="L45" s="463"/>
      <c r="M45" s="463"/>
      <c r="N45" s="463"/>
      <c r="O45" s="463"/>
      <c r="P45" s="463"/>
      <c r="Q45" s="463"/>
      <c r="R45" s="463"/>
    </row>
    <row r="46" spans="1:18" ht="15.75" customHeight="1" x14ac:dyDescent="0.3">
      <c r="A46" s="283">
        <v>813100</v>
      </c>
      <c r="B46" s="284" t="s">
        <v>258</v>
      </c>
      <c r="C46" s="297">
        <f t="shared" si="12"/>
        <v>0</v>
      </c>
      <c r="D46" s="303"/>
      <c r="E46" s="304"/>
      <c r="F46" s="304"/>
      <c r="G46" s="304"/>
      <c r="H46" s="304"/>
      <c r="I46" s="305"/>
      <c r="J46" s="554"/>
      <c r="K46" s="458"/>
      <c r="L46" s="464"/>
      <c r="M46" s="450"/>
      <c r="N46" s="450"/>
      <c r="O46" s="450"/>
      <c r="P46" s="450"/>
      <c r="Q46" s="450"/>
      <c r="R46" s="450"/>
    </row>
    <row r="47" spans="1:18" ht="15.75" customHeight="1" x14ac:dyDescent="0.3">
      <c r="A47" s="171">
        <v>823000</v>
      </c>
      <c r="B47" s="238" t="s">
        <v>259</v>
      </c>
      <c r="C47" s="254">
        <f t="shared" si="12"/>
        <v>10000000</v>
      </c>
      <c r="D47" s="250">
        <f t="shared" ref="D47:I47" si="16">D50</f>
        <v>0</v>
      </c>
      <c r="E47" s="172">
        <f t="shared" si="16"/>
        <v>0</v>
      </c>
      <c r="F47" s="172">
        <f t="shared" si="16"/>
        <v>0</v>
      </c>
      <c r="G47" s="172">
        <f t="shared" si="16"/>
        <v>0</v>
      </c>
      <c r="H47" s="172">
        <f t="shared" si="16"/>
        <v>0</v>
      </c>
      <c r="I47" s="176">
        <f t="shared" si="16"/>
        <v>10000000</v>
      </c>
      <c r="J47" s="553"/>
      <c r="K47" s="273"/>
      <c r="L47" s="463"/>
      <c r="M47" s="463"/>
      <c r="N47" s="463"/>
      <c r="O47" s="463"/>
      <c r="P47" s="463"/>
      <c r="Q47" s="463"/>
      <c r="R47" s="463"/>
    </row>
    <row r="48" spans="1:18" ht="15.75" customHeight="1" x14ac:dyDescent="0.3">
      <c r="A48" s="283">
        <v>823100</v>
      </c>
      <c r="B48" s="284" t="s">
        <v>346</v>
      </c>
      <c r="C48" s="297">
        <f>SUM(D48:I48)</f>
        <v>10000000</v>
      </c>
      <c r="D48" s="298">
        <f>SUM(D49:D50)</f>
        <v>0</v>
      </c>
      <c r="E48" s="299">
        <f t="shared" ref="E48:I48" si="17">SUM(E49:E50)</f>
        <v>0</v>
      </c>
      <c r="F48" s="299">
        <f t="shared" si="17"/>
        <v>0</v>
      </c>
      <c r="G48" s="299">
        <f t="shared" si="17"/>
        <v>0</v>
      </c>
      <c r="H48" s="299">
        <f t="shared" si="17"/>
        <v>0</v>
      </c>
      <c r="I48" s="300">
        <f t="shared" si="17"/>
        <v>10000000</v>
      </c>
      <c r="J48" s="554"/>
      <c r="K48" s="458"/>
      <c r="L48" s="464"/>
      <c r="M48" s="464"/>
      <c r="N48" s="464"/>
      <c r="O48" s="464"/>
      <c r="P48" s="464"/>
      <c r="Q48" s="464"/>
      <c r="R48" s="464"/>
    </row>
    <row r="49" spans="1:59" ht="15.75" customHeight="1" x14ac:dyDescent="0.3">
      <c r="A49" s="425">
        <v>823121</v>
      </c>
      <c r="B49" s="432" t="s">
        <v>356</v>
      </c>
      <c r="C49" s="347">
        <f t="shared" ref="C49" si="18">SUM(D49:I49)</f>
        <v>0</v>
      </c>
      <c r="D49" s="427"/>
      <c r="E49" s="428"/>
      <c r="F49" s="428"/>
      <c r="G49" s="428"/>
      <c r="H49" s="428"/>
      <c r="I49" s="429"/>
      <c r="J49" s="556"/>
      <c r="K49" s="439"/>
      <c r="L49" s="440"/>
      <c r="M49" s="441"/>
      <c r="N49" s="441"/>
      <c r="O49" s="441"/>
      <c r="P49" s="441"/>
      <c r="Q49" s="441"/>
      <c r="R49" s="441"/>
    </row>
    <row r="50" spans="1:59" ht="15.75" customHeight="1" x14ac:dyDescent="0.3">
      <c r="A50" s="173">
        <v>823121</v>
      </c>
      <c r="B50" s="227" t="s">
        <v>21</v>
      </c>
      <c r="C50" s="347">
        <f>SUM(D50:I50)</f>
        <v>10000000</v>
      </c>
      <c r="D50" s="332"/>
      <c r="E50" s="333"/>
      <c r="F50" s="333"/>
      <c r="G50" s="333"/>
      <c r="H50" s="333"/>
      <c r="I50" s="334">
        <v>10000000</v>
      </c>
      <c r="J50" s="555"/>
      <c r="K50" s="218"/>
      <c r="L50" s="440"/>
      <c r="M50" s="442"/>
      <c r="N50" s="442"/>
      <c r="O50" s="442"/>
      <c r="P50" s="442"/>
      <c r="Q50" s="442"/>
      <c r="R50" s="442"/>
    </row>
    <row r="51" spans="1:59" ht="15.75" customHeight="1" x14ac:dyDescent="0.3">
      <c r="A51" s="171">
        <v>911000</v>
      </c>
      <c r="B51" s="238" t="s">
        <v>260</v>
      </c>
      <c r="C51" s="254">
        <f>SUM(D51:I51)</f>
        <v>10000000</v>
      </c>
      <c r="D51" s="250">
        <f t="shared" ref="D51:I51" si="19">SUM(D52:D52)</f>
        <v>0</v>
      </c>
      <c r="E51" s="172">
        <f t="shared" si="19"/>
        <v>0</v>
      </c>
      <c r="F51" s="172">
        <f t="shared" si="19"/>
        <v>0</v>
      </c>
      <c r="G51" s="172">
        <f t="shared" si="19"/>
        <v>0</v>
      </c>
      <c r="H51" s="172">
        <f t="shared" si="19"/>
        <v>0</v>
      </c>
      <c r="I51" s="176">
        <f t="shared" si="19"/>
        <v>10000000</v>
      </c>
      <c r="J51" s="553"/>
      <c r="K51" s="273"/>
      <c r="L51" s="463"/>
      <c r="M51" s="463"/>
      <c r="N51" s="463"/>
      <c r="O51" s="463"/>
      <c r="P51" s="463"/>
      <c r="Q51" s="463"/>
      <c r="R51" s="463"/>
    </row>
    <row r="52" spans="1:59" s="212" customFormat="1" ht="15.75" customHeight="1" thickBot="1" x14ac:dyDescent="0.35">
      <c r="A52" s="295">
        <v>911400</v>
      </c>
      <c r="B52" s="296" t="s">
        <v>261</v>
      </c>
      <c r="C52" s="349">
        <f>SUM(D52:I52)</f>
        <v>10000000</v>
      </c>
      <c r="D52" s="342"/>
      <c r="E52" s="343"/>
      <c r="F52" s="343"/>
      <c r="G52" s="343"/>
      <c r="H52" s="343"/>
      <c r="I52" s="344">
        <v>10000000</v>
      </c>
      <c r="J52" s="554"/>
      <c r="K52" s="458"/>
      <c r="L52" s="464"/>
      <c r="M52" s="450"/>
      <c r="N52" s="450"/>
      <c r="O52" s="450"/>
      <c r="P52" s="450"/>
      <c r="Q52" s="450"/>
      <c r="R52" s="450"/>
      <c r="S52" s="263"/>
      <c r="T52" s="263"/>
      <c r="U52" s="263"/>
      <c r="V52" s="263"/>
      <c r="W52" s="263"/>
      <c r="X52" s="263"/>
      <c r="Y52" s="263"/>
      <c r="Z52" s="263"/>
      <c r="AA52" s="263"/>
      <c r="AB52" s="263"/>
      <c r="AC52" s="263"/>
      <c r="AD52" s="263"/>
      <c r="AE52" s="263"/>
      <c r="AF52" s="263"/>
      <c r="AG52" s="263"/>
      <c r="AH52" s="263"/>
      <c r="AI52" s="263"/>
      <c r="AJ52" s="263"/>
      <c r="AK52" s="263"/>
      <c r="AL52" s="263"/>
      <c r="AM52" s="263"/>
      <c r="AN52" s="263"/>
      <c r="AO52" s="263"/>
      <c r="AP52" s="263"/>
      <c r="AQ52" s="263"/>
      <c r="AR52" s="263"/>
      <c r="AS52" s="263"/>
      <c r="AT52" s="263"/>
      <c r="AU52" s="263"/>
      <c r="AV52" s="263"/>
      <c r="AW52" s="263"/>
      <c r="AX52" s="263"/>
      <c r="AY52" s="263"/>
      <c r="AZ52" s="263"/>
      <c r="BA52" s="263"/>
      <c r="BB52" s="263"/>
      <c r="BC52" s="263"/>
      <c r="BD52" s="263"/>
      <c r="BE52" s="263"/>
      <c r="BF52" s="263"/>
      <c r="BG52" s="263"/>
    </row>
    <row r="53" spans="1:59" s="212" customFormat="1" ht="15.75" customHeight="1" thickBot="1" x14ac:dyDescent="0.35">
      <c r="A53" s="223"/>
      <c r="B53" s="518" t="s">
        <v>262</v>
      </c>
      <c r="C53" s="519">
        <f>SUM(D53:I53)</f>
        <v>499486049</v>
      </c>
      <c r="D53" s="345">
        <f>D18+D42+D51</f>
        <v>0</v>
      </c>
      <c r="E53" s="345">
        <f t="shared" ref="E53:I53" si="20">E18+E42+E51</f>
        <v>7096980</v>
      </c>
      <c r="F53" s="345">
        <f t="shared" si="20"/>
        <v>300000</v>
      </c>
      <c r="G53" s="345">
        <f t="shared" si="20"/>
        <v>270775000</v>
      </c>
      <c r="H53" s="345">
        <f t="shared" si="20"/>
        <v>0</v>
      </c>
      <c r="I53" s="345">
        <f t="shared" si="20"/>
        <v>221314069</v>
      </c>
      <c r="J53" s="557"/>
      <c r="K53" s="210"/>
      <c r="L53" s="470"/>
      <c r="M53" s="470"/>
      <c r="N53" s="470"/>
      <c r="O53" s="470"/>
      <c r="P53" s="470"/>
      <c r="Q53" s="470"/>
      <c r="R53" s="470"/>
      <c r="S53" s="263"/>
      <c r="T53" s="263"/>
      <c r="U53" s="263"/>
      <c r="V53" s="263"/>
      <c r="W53" s="263"/>
      <c r="X53" s="263"/>
      <c r="Y53" s="263"/>
      <c r="Z53" s="263"/>
      <c r="AA53" s="263"/>
      <c r="AB53" s="263"/>
      <c r="AC53" s="263"/>
      <c r="AD53" s="263"/>
      <c r="AE53" s="263"/>
      <c r="AF53" s="263"/>
      <c r="AG53" s="263"/>
      <c r="AH53" s="263"/>
      <c r="AI53" s="263"/>
      <c r="AJ53" s="263"/>
      <c r="AK53" s="263"/>
      <c r="AL53" s="263"/>
      <c r="AM53" s="263"/>
      <c r="AN53" s="263"/>
      <c r="AO53" s="263"/>
      <c r="AP53" s="263"/>
      <c r="AQ53" s="263"/>
      <c r="AR53" s="263"/>
      <c r="AS53" s="263"/>
      <c r="AT53" s="263"/>
      <c r="AU53" s="263"/>
      <c r="AV53" s="263"/>
      <c r="AW53" s="263"/>
      <c r="AX53" s="263"/>
      <c r="AY53" s="263"/>
      <c r="AZ53" s="263"/>
      <c r="BA53" s="263"/>
      <c r="BB53" s="263"/>
      <c r="BC53" s="263"/>
      <c r="BD53" s="263"/>
      <c r="BE53" s="263"/>
      <c r="BF53" s="263"/>
      <c r="BG53" s="263"/>
    </row>
    <row r="54" spans="1:59" s="212" customFormat="1" ht="15.75" customHeight="1" x14ac:dyDescent="0.3">
      <c r="A54" s="209"/>
      <c r="B54" s="210"/>
      <c r="C54" s="470"/>
      <c r="D54" s="470"/>
      <c r="E54" s="470"/>
      <c r="F54" s="470"/>
      <c r="G54" s="470"/>
      <c r="H54" s="470"/>
      <c r="I54" s="470"/>
      <c r="J54" s="557"/>
      <c r="K54" s="210"/>
      <c r="L54" s="470"/>
      <c r="M54" s="470"/>
      <c r="N54" s="470"/>
      <c r="O54" s="470"/>
      <c r="P54" s="470"/>
      <c r="Q54" s="470"/>
      <c r="R54" s="470"/>
      <c r="S54" s="263"/>
      <c r="T54" s="263"/>
      <c r="U54" s="263"/>
      <c r="V54" s="263"/>
      <c r="W54" s="263"/>
      <c r="X54" s="263"/>
      <c r="Y54" s="263"/>
      <c r="Z54" s="263"/>
      <c r="AA54" s="263"/>
      <c r="AB54" s="263"/>
      <c r="AC54" s="263"/>
      <c r="AD54" s="263"/>
      <c r="AE54" s="263"/>
      <c r="AF54" s="263"/>
      <c r="AG54" s="263"/>
      <c r="AH54" s="263"/>
      <c r="AI54" s="263"/>
      <c r="AJ54" s="263"/>
      <c r="AK54" s="263"/>
      <c r="AL54" s="263"/>
      <c r="AM54" s="263"/>
      <c r="AN54" s="263"/>
      <c r="AO54" s="263"/>
      <c r="AP54" s="263"/>
      <c r="AQ54" s="263"/>
      <c r="AR54" s="263"/>
      <c r="AS54" s="263"/>
      <c r="AT54" s="263"/>
      <c r="AU54" s="263"/>
      <c r="AV54" s="263"/>
      <c r="AW54" s="263"/>
      <c r="AX54" s="263"/>
      <c r="AY54" s="263"/>
      <c r="AZ54" s="263"/>
      <c r="BA54" s="263"/>
      <c r="BB54" s="263"/>
      <c r="BC54" s="263"/>
      <c r="BD54" s="263"/>
      <c r="BE54" s="263"/>
      <c r="BF54" s="263"/>
      <c r="BG54" s="263"/>
    </row>
    <row r="55" spans="1:59" s="212" customFormat="1" ht="15.75" customHeight="1" x14ac:dyDescent="0.3">
      <c r="A55" s="209"/>
      <c r="B55" s="210"/>
      <c r="C55" s="470"/>
      <c r="D55" s="470"/>
      <c r="E55" s="470"/>
      <c r="F55" s="470"/>
      <c r="G55" s="470"/>
      <c r="H55" s="470"/>
      <c r="I55" s="470"/>
      <c r="J55" s="557"/>
      <c r="K55" s="210"/>
      <c r="L55" s="470"/>
      <c r="M55" s="470"/>
      <c r="N55" s="470"/>
      <c r="O55" s="470"/>
      <c r="P55" s="470"/>
      <c r="Q55" s="470"/>
      <c r="R55" s="470"/>
      <c r="S55" s="263"/>
      <c r="T55" s="263"/>
      <c r="U55" s="263"/>
      <c r="V55" s="263"/>
      <c r="W55" s="263"/>
      <c r="X55" s="263"/>
      <c r="Y55" s="263"/>
      <c r="Z55" s="263"/>
      <c r="AA55" s="263"/>
      <c r="AB55" s="263"/>
      <c r="AC55" s="263"/>
      <c r="AD55" s="263"/>
      <c r="AE55" s="263"/>
      <c r="AF55" s="263"/>
      <c r="AG55" s="263"/>
      <c r="AH55" s="263"/>
      <c r="AI55" s="263"/>
      <c r="AJ55" s="263"/>
      <c r="AK55" s="263"/>
      <c r="AL55" s="263"/>
      <c r="AM55" s="263"/>
      <c r="AN55" s="263"/>
      <c r="AO55" s="263"/>
      <c r="AP55" s="263"/>
      <c r="AQ55" s="263"/>
      <c r="AR55" s="263"/>
      <c r="AS55" s="263"/>
      <c r="AT55" s="263"/>
      <c r="AU55" s="263"/>
      <c r="AV55" s="263"/>
      <c r="AW55" s="263"/>
      <c r="AX55" s="263"/>
      <c r="AY55" s="263"/>
      <c r="AZ55" s="263"/>
      <c r="BA55" s="263"/>
      <c r="BB55" s="263"/>
      <c r="BC55" s="263"/>
      <c r="BD55" s="263"/>
      <c r="BE55" s="263"/>
      <c r="BF55" s="263"/>
      <c r="BG55" s="263"/>
    </row>
    <row r="56" spans="1:59" ht="15.75" customHeight="1" thickBot="1" x14ac:dyDescent="0.35">
      <c r="A56" s="163" t="s">
        <v>263</v>
      </c>
      <c r="B56" s="164"/>
      <c r="C56" s="165"/>
      <c r="D56" s="165"/>
      <c r="E56" s="165"/>
      <c r="F56" s="165"/>
      <c r="G56" s="165"/>
      <c r="H56" s="160"/>
      <c r="I56" s="160" t="s">
        <v>310</v>
      </c>
    </row>
    <row r="57" spans="1:59" ht="15" thickBot="1" x14ac:dyDescent="0.35">
      <c r="A57" s="648" t="s">
        <v>4</v>
      </c>
      <c r="B57" s="650" t="s">
        <v>230</v>
      </c>
      <c r="C57" s="638" t="s">
        <v>264</v>
      </c>
      <c r="D57" s="639"/>
      <c r="E57" s="639"/>
      <c r="F57" s="639"/>
      <c r="G57" s="639"/>
      <c r="H57" s="639"/>
      <c r="I57" s="640"/>
      <c r="J57" s="551"/>
      <c r="K57" s="273"/>
      <c r="L57" s="273"/>
      <c r="M57" s="515"/>
      <c r="N57" s="515"/>
      <c r="O57" s="515"/>
      <c r="P57" s="515"/>
      <c r="Q57" s="515"/>
      <c r="R57" s="515"/>
    </row>
    <row r="58" spans="1:59" ht="15" customHeight="1" x14ac:dyDescent="0.3">
      <c r="A58" s="649"/>
      <c r="B58" s="651"/>
      <c r="C58" s="641" t="s">
        <v>309</v>
      </c>
      <c r="D58" s="643" t="s">
        <v>265</v>
      </c>
      <c r="E58" s="644"/>
      <c r="F58" s="644"/>
      <c r="G58" s="644"/>
      <c r="H58" s="645" t="s">
        <v>233</v>
      </c>
      <c r="I58" s="646" t="s">
        <v>234</v>
      </c>
      <c r="J58" s="558"/>
      <c r="K58" s="513"/>
      <c r="L58" s="514"/>
      <c r="M58" s="273"/>
      <c r="N58" s="515"/>
      <c r="O58" s="515"/>
      <c r="P58" s="515"/>
      <c r="Q58" s="273"/>
      <c r="R58" s="273"/>
    </row>
    <row r="59" spans="1:59" ht="30.75" customHeight="1" x14ac:dyDescent="0.3">
      <c r="A59" s="649"/>
      <c r="B59" s="651"/>
      <c r="C59" s="642"/>
      <c r="D59" s="613" t="s">
        <v>266</v>
      </c>
      <c r="E59" s="614" t="s">
        <v>236</v>
      </c>
      <c r="F59" s="614" t="s">
        <v>237</v>
      </c>
      <c r="G59" s="614" t="s">
        <v>238</v>
      </c>
      <c r="H59" s="644"/>
      <c r="I59" s="647"/>
      <c r="J59" s="558"/>
      <c r="K59" s="513"/>
      <c r="L59" s="514"/>
      <c r="M59" s="272"/>
      <c r="N59" s="272"/>
      <c r="O59" s="272"/>
      <c r="P59" s="272"/>
      <c r="Q59" s="515"/>
      <c r="R59" s="515"/>
    </row>
    <row r="60" spans="1:59" ht="15" thickBot="1" x14ac:dyDescent="0.35">
      <c r="A60" s="200" t="s">
        <v>239</v>
      </c>
      <c r="B60" s="244" t="s">
        <v>240</v>
      </c>
      <c r="C60" s="247" t="s">
        <v>241</v>
      </c>
      <c r="D60" s="246" t="s">
        <v>242</v>
      </c>
      <c r="E60" s="167" t="s">
        <v>243</v>
      </c>
      <c r="F60" s="167" t="s">
        <v>244</v>
      </c>
      <c r="G60" s="167" t="s">
        <v>245</v>
      </c>
      <c r="H60" s="167" t="s">
        <v>246</v>
      </c>
      <c r="I60" s="168" t="s">
        <v>247</v>
      </c>
      <c r="J60" s="552"/>
      <c r="K60" s="461"/>
      <c r="L60" s="462"/>
      <c r="M60" s="462"/>
      <c r="N60" s="462"/>
      <c r="O60" s="462"/>
      <c r="P60" s="462"/>
      <c r="Q60" s="462"/>
      <c r="R60" s="462"/>
    </row>
    <row r="61" spans="1:59" ht="30" customHeight="1" x14ac:dyDescent="0.3">
      <c r="A61" s="169"/>
      <c r="B61" s="248" t="s">
        <v>267</v>
      </c>
      <c r="C61" s="352">
        <f t="shared" ref="C61:C67" si="21">SUM(D61:I61)</f>
        <v>495676525</v>
      </c>
      <c r="D61" s="353">
        <f t="shared" ref="D61:I61" si="22">D233+D62</f>
        <v>0</v>
      </c>
      <c r="E61" s="354">
        <f t="shared" si="22"/>
        <v>7096980</v>
      </c>
      <c r="F61" s="354">
        <f t="shared" si="22"/>
        <v>300000</v>
      </c>
      <c r="G61" s="354">
        <f t="shared" si="22"/>
        <v>270775000</v>
      </c>
      <c r="H61" s="354">
        <f t="shared" si="22"/>
        <v>0</v>
      </c>
      <c r="I61" s="355">
        <f t="shared" si="22"/>
        <v>217504545</v>
      </c>
      <c r="J61" s="559"/>
      <c r="K61" s="472"/>
      <c r="L61" s="211"/>
      <c r="M61" s="211"/>
      <c r="N61" s="211"/>
      <c r="O61" s="211"/>
      <c r="P61" s="211"/>
      <c r="Q61" s="211"/>
      <c r="R61" s="211"/>
    </row>
    <row r="62" spans="1:59" ht="15.75" customHeight="1" x14ac:dyDescent="0.3">
      <c r="A62" s="170">
        <v>400000</v>
      </c>
      <c r="B62" s="249" t="s">
        <v>268</v>
      </c>
      <c r="C62" s="356">
        <f>SUM(D62:I62)</f>
        <v>425924797</v>
      </c>
      <c r="D62" s="357">
        <f t="shared" ref="D62:I62" si="23">D63+D88+D207+D209+D222</f>
        <v>0</v>
      </c>
      <c r="E62" s="358">
        <f t="shared" si="23"/>
        <v>0</v>
      </c>
      <c r="F62" s="358">
        <f t="shared" si="23"/>
        <v>300000</v>
      </c>
      <c r="G62" s="358">
        <f t="shared" si="23"/>
        <v>270775000</v>
      </c>
      <c r="H62" s="358">
        <f t="shared" si="23"/>
        <v>0</v>
      </c>
      <c r="I62" s="359">
        <f t="shared" si="23"/>
        <v>154849797</v>
      </c>
      <c r="J62" s="559"/>
      <c r="K62" s="210"/>
      <c r="L62" s="211"/>
      <c r="M62" s="211"/>
      <c r="N62" s="211"/>
      <c r="O62" s="211"/>
      <c r="P62" s="211"/>
      <c r="Q62" s="211"/>
      <c r="R62" s="211"/>
    </row>
    <row r="63" spans="1:59" ht="15.75" customHeight="1" x14ac:dyDescent="0.3">
      <c r="A63" s="171">
        <v>410000</v>
      </c>
      <c r="B63" s="237" t="s">
        <v>269</v>
      </c>
      <c r="C63" s="242">
        <f t="shared" si="21"/>
        <v>241965000</v>
      </c>
      <c r="D63" s="360">
        <f t="shared" ref="D63:I63" si="24">D64+D68+D71+D75+D85</f>
        <v>0</v>
      </c>
      <c r="E63" s="361">
        <f t="shared" si="24"/>
        <v>0</v>
      </c>
      <c r="F63" s="361">
        <f t="shared" si="24"/>
        <v>300000</v>
      </c>
      <c r="G63" s="361">
        <f t="shared" si="24"/>
        <v>230500000</v>
      </c>
      <c r="H63" s="361">
        <f t="shared" si="24"/>
        <v>0</v>
      </c>
      <c r="I63" s="362">
        <f t="shared" si="24"/>
        <v>11165000</v>
      </c>
      <c r="J63" s="553"/>
      <c r="K63" s="473"/>
      <c r="L63" s="474"/>
      <c r="M63" s="475"/>
      <c r="N63" s="475"/>
      <c r="O63" s="475"/>
      <c r="P63" s="475"/>
      <c r="Q63" s="475"/>
      <c r="R63" s="475"/>
    </row>
    <row r="64" spans="1:59" ht="15.75" customHeight="1" x14ac:dyDescent="0.3">
      <c r="A64" s="171">
        <v>411000</v>
      </c>
      <c r="B64" s="238" t="s">
        <v>270</v>
      </c>
      <c r="C64" s="242">
        <f>SUM(D64:I64)</f>
        <v>199000000</v>
      </c>
      <c r="D64" s="241">
        <f>D66+D67</f>
        <v>0</v>
      </c>
      <c r="E64" s="161">
        <f t="shared" ref="E64:I64" si="25">E66+E67</f>
        <v>0</v>
      </c>
      <c r="F64" s="161">
        <f t="shared" si="25"/>
        <v>0</v>
      </c>
      <c r="G64" s="161">
        <f t="shared" si="25"/>
        <v>196000000</v>
      </c>
      <c r="H64" s="161">
        <f t="shared" si="25"/>
        <v>0</v>
      </c>
      <c r="I64" s="162">
        <f t="shared" si="25"/>
        <v>3000000</v>
      </c>
      <c r="J64" s="553"/>
      <c r="K64" s="273"/>
      <c r="L64" s="474"/>
      <c r="M64" s="474"/>
      <c r="N64" s="474"/>
      <c r="O64" s="474"/>
      <c r="P64" s="474"/>
      <c r="Q64" s="474"/>
      <c r="R64" s="474"/>
    </row>
    <row r="65" spans="1:18" ht="15.75" customHeight="1" x14ac:dyDescent="0.3">
      <c r="A65" s="285">
        <v>411100</v>
      </c>
      <c r="B65" s="286" t="s">
        <v>320</v>
      </c>
      <c r="C65" s="287">
        <f>SUM(D65:I65)</f>
        <v>199000000</v>
      </c>
      <c r="D65" s="291">
        <f t="shared" ref="D65:I65" si="26">SUM(D66:D67)</f>
        <v>0</v>
      </c>
      <c r="E65" s="292">
        <f t="shared" si="26"/>
        <v>0</v>
      </c>
      <c r="F65" s="292">
        <f t="shared" si="26"/>
        <v>0</v>
      </c>
      <c r="G65" s="292">
        <f t="shared" si="26"/>
        <v>196000000</v>
      </c>
      <c r="H65" s="292">
        <f t="shared" si="26"/>
        <v>0</v>
      </c>
      <c r="I65" s="293">
        <f t="shared" si="26"/>
        <v>3000000</v>
      </c>
      <c r="J65" s="554"/>
      <c r="K65" s="458"/>
      <c r="L65" s="476"/>
      <c r="M65" s="476"/>
      <c r="N65" s="476"/>
      <c r="O65" s="476"/>
      <c r="P65" s="476"/>
      <c r="Q65" s="476"/>
      <c r="R65" s="476"/>
    </row>
    <row r="66" spans="1:18" ht="15.75" customHeight="1" x14ac:dyDescent="0.3">
      <c r="A66" s="173">
        <v>411111</v>
      </c>
      <c r="B66" s="227" t="s">
        <v>28</v>
      </c>
      <c r="C66" s="242">
        <f>SUM(D66:I66)</f>
        <v>198000000</v>
      </c>
      <c r="D66" s="326"/>
      <c r="E66" s="327"/>
      <c r="F66" s="327"/>
      <c r="G66" s="327">
        <v>195000000</v>
      </c>
      <c r="H66" s="327"/>
      <c r="I66" s="325">
        <v>3000000</v>
      </c>
      <c r="J66" s="555"/>
      <c r="K66" s="218"/>
      <c r="L66" s="474"/>
      <c r="M66" s="477"/>
      <c r="N66" s="477"/>
      <c r="O66" s="477"/>
      <c r="P66" s="477"/>
      <c r="Q66" s="477"/>
      <c r="R66" s="477"/>
    </row>
    <row r="67" spans="1:18" ht="15.75" customHeight="1" x14ac:dyDescent="0.3">
      <c r="A67" s="173">
        <v>411117</v>
      </c>
      <c r="B67" s="227" t="s">
        <v>179</v>
      </c>
      <c r="C67" s="242">
        <f t="shared" si="21"/>
        <v>1000000</v>
      </c>
      <c r="D67" s="326"/>
      <c r="E67" s="327"/>
      <c r="F67" s="327"/>
      <c r="G67" s="327">
        <v>1000000</v>
      </c>
      <c r="H67" s="327"/>
      <c r="I67" s="325"/>
      <c r="J67" s="555"/>
      <c r="K67" s="218"/>
      <c r="L67" s="474"/>
      <c r="M67" s="477"/>
      <c r="N67" s="477"/>
      <c r="O67" s="477"/>
      <c r="P67" s="477"/>
      <c r="Q67" s="477"/>
      <c r="R67" s="477"/>
    </row>
    <row r="68" spans="1:18" ht="15.75" customHeight="1" x14ac:dyDescent="0.3">
      <c r="A68" s="171">
        <v>412000</v>
      </c>
      <c r="B68" s="238" t="s">
        <v>271</v>
      </c>
      <c r="C68" s="242">
        <f>SUM(D68:I68)</f>
        <v>33015000</v>
      </c>
      <c r="D68" s="241">
        <f t="shared" ref="D68:I68" si="27">SUM(D69:D70)</f>
        <v>0</v>
      </c>
      <c r="E68" s="161">
        <f t="shared" si="27"/>
        <v>0</v>
      </c>
      <c r="F68" s="161">
        <f t="shared" si="27"/>
        <v>0</v>
      </c>
      <c r="G68" s="161">
        <f t="shared" si="27"/>
        <v>32500000</v>
      </c>
      <c r="H68" s="161">
        <f t="shared" si="27"/>
        <v>0</v>
      </c>
      <c r="I68" s="162">
        <f t="shared" si="27"/>
        <v>515000</v>
      </c>
      <c r="J68" s="553"/>
      <c r="K68" s="273"/>
      <c r="L68" s="474"/>
      <c r="M68" s="474"/>
      <c r="N68" s="474"/>
      <c r="O68" s="474"/>
      <c r="P68" s="474"/>
      <c r="Q68" s="474"/>
      <c r="R68" s="474"/>
    </row>
    <row r="69" spans="1:18" ht="15.75" customHeight="1" x14ac:dyDescent="0.3">
      <c r="A69" s="301">
        <v>412111</v>
      </c>
      <c r="B69" s="302" t="s">
        <v>154</v>
      </c>
      <c r="C69" s="287">
        <f t="shared" ref="C69:C205" si="28">SUM(D69:I69)</f>
        <v>23360000</v>
      </c>
      <c r="D69" s="288"/>
      <c r="E69" s="289"/>
      <c r="F69" s="289"/>
      <c r="G69" s="289">
        <v>23000000</v>
      </c>
      <c r="H69" s="289"/>
      <c r="I69" s="290">
        <v>360000</v>
      </c>
      <c r="J69" s="560"/>
      <c r="K69" s="452"/>
      <c r="L69" s="476"/>
      <c r="M69" s="478"/>
      <c r="N69" s="478"/>
      <c r="O69" s="478"/>
      <c r="P69" s="478"/>
      <c r="Q69" s="478"/>
      <c r="R69" s="478"/>
    </row>
    <row r="70" spans="1:18" ht="15.75" customHeight="1" x14ac:dyDescent="0.3">
      <c r="A70" s="301">
        <v>412211</v>
      </c>
      <c r="B70" s="302" t="s">
        <v>155</v>
      </c>
      <c r="C70" s="287">
        <f t="shared" si="28"/>
        <v>9655000</v>
      </c>
      <c r="D70" s="288"/>
      <c r="E70" s="289"/>
      <c r="F70" s="289"/>
      <c r="G70" s="289">
        <v>9500000</v>
      </c>
      <c r="H70" s="289"/>
      <c r="I70" s="290">
        <v>155000</v>
      </c>
      <c r="J70" s="560"/>
      <c r="K70" s="452"/>
      <c r="L70" s="476"/>
      <c r="M70" s="478"/>
      <c r="N70" s="478"/>
      <c r="O70" s="478"/>
      <c r="P70" s="478"/>
      <c r="Q70" s="478"/>
      <c r="R70" s="478"/>
    </row>
    <row r="71" spans="1:18" ht="15.75" customHeight="1" x14ac:dyDescent="0.3">
      <c r="A71" s="171">
        <v>413000</v>
      </c>
      <c r="B71" s="238" t="s">
        <v>272</v>
      </c>
      <c r="C71" s="236">
        <f>SUM(D71:I71)</f>
        <v>4450000</v>
      </c>
      <c r="D71" s="241">
        <f>D73+D74</f>
        <v>0</v>
      </c>
      <c r="E71" s="161">
        <f t="shared" ref="E71:I71" si="29">E73+E74</f>
        <v>0</v>
      </c>
      <c r="F71" s="161">
        <f t="shared" si="29"/>
        <v>0</v>
      </c>
      <c r="G71" s="161">
        <f t="shared" si="29"/>
        <v>1000000</v>
      </c>
      <c r="H71" s="161">
        <f t="shared" si="29"/>
        <v>0</v>
      </c>
      <c r="I71" s="162">
        <f t="shared" si="29"/>
        <v>3450000</v>
      </c>
      <c r="J71" s="553"/>
      <c r="K71" s="273"/>
      <c r="L71" s="222"/>
      <c r="M71" s="474"/>
      <c r="N71" s="474"/>
      <c r="O71" s="474"/>
      <c r="P71" s="474"/>
      <c r="Q71" s="474"/>
      <c r="R71" s="474"/>
    </row>
    <row r="72" spans="1:18" ht="15.75" customHeight="1" x14ac:dyDescent="0.3">
      <c r="A72" s="283">
        <v>413100</v>
      </c>
      <c r="B72" s="284" t="s">
        <v>349</v>
      </c>
      <c r="C72" s="287">
        <f>SUM(D72:I72)</f>
        <v>4450000</v>
      </c>
      <c r="D72" s="291">
        <f>SUM(D73:D74)</f>
        <v>0</v>
      </c>
      <c r="E72" s="291">
        <f t="shared" ref="E72:I72" si="30">SUM(E73:E74)</f>
        <v>0</v>
      </c>
      <c r="F72" s="291">
        <f t="shared" si="30"/>
        <v>0</v>
      </c>
      <c r="G72" s="291">
        <f t="shared" si="30"/>
        <v>1000000</v>
      </c>
      <c r="H72" s="291">
        <f t="shared" si="30"/>
        <v>0</v>
      </c>
      <c r="I72" s="294">
        <f t="shared" si="30"/>
        <v>3450000</v>
      </c>
      <c r="J72" s="554"/>
      <c r="K72" s="458"/>
      <c r="L72" s="476"/>
      <c r="M72" s="476"/>
      <c r="N72" s="476"/>
      <c r="O72" s="476"/>
      <c r="P72" s="476"/>
      <c r="Q72" s="476"/>
      <c r="R72" s="476"/>
    </row>
    <row r="73" spans="1:18" ht="15.75" customHeight="1" x14ac:dyDescent="0.3">
      <c r="A73" s="173">
        <v>413142</v>
      </c>
      <c r="B73" s="227" t="s">
        <v>31</v>
      </c>
      <c r="C73" s="236">
        <f t="shared" si="28"/>
        <v>600000</v>
      </c>
      <c r="D73" s="326"/>
      <c r="E73" s="327"/>
      <c r="F73" s="327"/>
      <c r="G73" s="327"/>
      <c r="H73" s="327"/>
      <c r="I73" s="325">
        <v>600000</v>
      </c>
      <c r="J73" s="555"/>
      <c r="K73" s="218"/>
      <c r="L73" s="222"/>
      <c r="M73" s="477"/>
      <c r="N73" s="477"/>
      <c r="O73" s="477"/>
      <c r="P73" s="477"/>
      <c r="Q73" s="477"/>
      <c r="R73" s="477"/>
    </row>
    <row r="74" spans="1:18" ht="15.75" customHeight="1" x14ac:dyDescent="0.3">
      <c r="A74" s="173">
        <v>413151</v>
      </c>
      <c r="B74" s="227" t="s">
        <v>156</v>
      </c>
      <c r="C74" s="236">
        <f t="shared" si="28"/>
        <v>3850000</v>
      </c>
      <c r="D74" s="326"/>
      <c r="E74" s="327"/>
      <c r="F74" s="327"/>
      <c r="G74" s="327">
        <v>1000000</v>
      </c>
      <c r="H74" s="327"/>
      <c r="I74" s="325">
        <v>2850000</v>
      </c>
      <c r="J74" s="555"/>
      <c r="K74" s="218"/>
      <c r="L74" s="222"/>
      <c r="M74" s="477"/>
      <c r="N74" s="477"/>
      <c r="O74" s="477"/>
      <c r="P74" s="477"/>
      <c r="Q74" s="477"/>
      <c r="R74" s="477"/>
    </row>
    <row r="75" spans="1:18" ht="15.75" customHeight="1" x14ac:dyDescent="0.3">
      <c r="A75" s="171">
        <v>414000</v>
      </c>
      <c r="B75" s="238" t="s">
        <v>273</v>
      </c>
      <c r="C75" s="236">
        <f>SUM(D75:I75)</f>
        <v>3000000</v>
      </c>
      <c r="D75" s="241">
        <f>SUM(D76)+D78+D81</f>
        <v>0</v>
      </c>
      <c r="E75" s="241">
        <f t="shared" ref="E75:I75" si="31">SUM(E76)+E78+E81</f>
        <v>0</v>
      </c>
      <c r="F75" s="241">
        <f t="shared" si="31"/>
        <v>300000</v>
      </c>
      <c r="G75" s="241">
        <f t="shared" si="31"/>
        <v>0</v>
      </c>
      <c r="H75" s="241">
        <f t="shared" si="31"/>
        <v>0</v>
      </c>
      <c r="I75" s="282">
        <f t="shared" si="31"/>
        <v>2700000</v>
      </c>
      <c r="J75" s="553"/>
      <c r="K75" s="273"/>
      <c r="L75" s="222"/>
      <c r="M75" s="474"/>
      <c r="N75" s="474"/>
      <c r="O75" s="474"/>
      <c r="P75" s="474"/>
      <c r="Q75" s="474"/>
      <c r="R75" s="474"/>
    </row>
    <row r="76" spans="1:18" ht="15.75" customHeight="1" x14ac:dyDescent="0.3">
      <c r="A76" s="285">
        <v>414100</v>
      </c>
      <c r="B76" s="286" t="s">
        <v>322</v>
      </c>
      <c r="C76" s="287">
        <f>SUM(D76:I76)</f>
        <v>300000</v>
      </c>
      <c r="D76" s="291">
        <f>SUM(D77)</f>
        <v>0</v>
      </c>
      <c r="E76" s="291">
        <f t="shared" ref="E76:I76" si="32">SUM(E77)</f>
        <v>0</v>
      </c>
      <c r="F76" s="291">
        <f t="shared" si="32"/>
        <v>300000</v>
      </c>
      <c r="G76" s="291">
        <f t="shared" si="32"/>
        <v>0</v>
      </c>
      <c r="H76" s="291">
        <f t="shared" si="32"/>
        <v>0</v>
      </c>
      <c r="I76" s="294">
        <f t="shared" si="32"/>
        <v>0</v>
      </c>
      <c r="J76" s="554"/>
      <c r="K76" s="458"/>
      <c r="L76" s="476"/>
      <c r="M76" s="476"/>
      <c r="N76" s="476"/>
      <c r="O76" s="476"/>
      <c r="P76" s="476"/>
      <c r="Q76" s="476"/>
      <c r="R76" s="476"/>
    </row>
    <row r="77" spans="1:18" ht="15.75" customHeight="1" x14ac:dyDescent="0.3">
      <c r="A77" s="173">
        <v>414111</v>
      </c>
      <c r="B77" s="227" t="s">
        <v>33</v>
      </c>
      <c r="C77" s="243">
        <f t="shared" si="28"/>
        <v>300000</v>
      </c>
      <c r="D77" s="326"/>
      <c r="E77" s="327"/>
      <c r="F77" s="327">
        <v>300000</v>
      </c>
      <c r="G77" s="327"/>
      <c r="H77" s="327"/>
      <c r="I77" s="325"/>
      <c r="J77" s="555"/>
      <c r="K77" s="218"/>
      <c r="L77" s="219"/>
      <c r="M77" s="477"/>
      <c r="N77" s="477"/>
      <c r="O77" s="477"/>
      <c r="P77" s="477"/>
      <c r="Q77" s="477"/>
      <c r="R77" s="477"/>
    </row>
    <row r="78" spans="1:18" ht="15.75" customHeight="1" x14ac:dyDescent="0.3">
      <c r="A78" s="285">
        <v>414300</v>
      </c>
      <c r="B78" s="286" t="s">
        <v>321</v>
      </c>
      <c r="C78" s="287">
        <f>SUM(D78:I78)</f>
        <v>2600000</v>
      </c>
      <c r="D78" s="307">
        <f>SUM(D79:D80)</f>
        <v>0</v>
      </c>
      <c r="E78" s="307">
        <f t="shared" ref="E78:I78" si="33">SUM(E79:E80)</f>
        <v>0</v>
      </c>
      <c r="F78" s="307">
        <f t="shared" si="33"/>
        <v>0</v>
      </c>
      <c r="G78" s="307">
        <f t="shared" si="33"/>
        <v>0</v>
      </c>
      <c r="H78" s="307">
        <f t="shared" si="33"/>
        <v>0</v>
      </c>
      <c r="I78" s="308">
        <f t="shared" si="33"/>
        <v>2600000</v>
      </c>
      <c r="J78" s="554"/>
      <c r="K78" s="458"/>
      <c r="L78" s="476"/>
      <c r="M78" s="478"/>
      <c r="N78" s="478"/>
      <c r="O78" s="478"/>
      <c r="P78" s="478"/>
      <c r="Q78" s="478"/>
      <c r="R78" s="478"/>
    </row>
    <row r="79" spans="1:18" ht="15.75" customHeight="1" x14ac:dyDescent="0.3">
      <c r="A79" s="173">
        <v>414311</v>
      </c>
      <c r="B79" s="227" t="s">
        <v>34</v>
      </c>
      <c r="C79" s="243">
        <f t="shared" si="28"/>
        <v>2500000</v>
      </c>
      <c r="D79" s="326"/>
      <c r="E79" s="327"/>
      <c r="F79" s="327"/>
      <c r="G79" s="327"/>
      <c r="H79" s="327"/>
      <c r="I79" s="325">
        <v>2500000</v>
      </c>
      <c r="J79" s="555"/>
      <c r="K79" s="218"/>
      <c r="L79" s="219"/>
      <c r="M79" s="477"/>
      <c r="N79" s="477"/>
      <c r="O79" s="477"/>
      <c r="P79" s="477"/>
      <c r="Q79" s="477"/>
      <c r="R79" s="477"/>
    </row>
    <row r="80" spans="1:18" ht="15.75" customHeight="1" x14ac:dyDescent="0.3">
      <c r="A80" s="173">
        <v>414314</v>
      </c>
      <c r="B80" s="227" t="s">
        <v>35</v>
      </c>
      <c r="C80" s="243">
        <f t="shared" si="28"/>
        <v>100000</v>
      </c>
      <c r="D80" s="326"/>
      <c r="E80" s="327"/>
      <c r="F80" s="327"/>
      <c r="G80" s="327"/>
      <c r="H80" s="327"/>
      <c r="I80" s="325">
        <v>100000</v>
      </c>
      <c r="J80" s="555"/>
      <c r="K80" s="218"/>
      <c r="L80" s="219"/>
      <c r="M80" s="477"/>
      <c r="N80" s="477"/>
      <c r="O80" s="477"/>
      <c r="P80" s="477"/>
      <c r="Q80" s="477"/>
      <c r="R80" s="477"/>
    </row>
    <row r="81" spans="1:18" ht="15.75" customHeight="1" x14ac:dyDescent="0.3">
      <c r="A81" s="309">
        <v>414400</v>
      </c>
      <c r="B81" s="310" t="s">
        <v>323</v>
      </c>
      <c r="C81" s="363">
        <f>SUM(D81:I81)</f>
        <v>100000</v>
      </c>
      <c r="D81" s="364">
        <f>SUM(D82)</f>
        <v>0</v>
      </c>
      <c r="E81" s="364">
        <f t="shared" ref="E81:I81" si="34">SUM(E82)</f>
        <v>0</v>
      </c>
      <c r="F81" s="364">
        <f t="shared" si="34"/>
        <v>0</v>
      </c>
      <c r="G81" s="364">
        <f t="shared" si="34"/>
        <v>0</v>
      </c>
      <c r="H81" s="364">
        <f t="shared" si="34"/>
        <v>0</v>
      </c>
      <c r="I81" s="365">
        <f t="shared" si="34"/>
        <v>100000</v>
      </c>
      <c r="J81" s="561"/>
      <c r="K81" s="480"/>
      <c r="L81" s="481"/>
      <c r="M81" s="482"/>
      <c r="N81" s="482"/>
      <c r="O81" s="482"/>
      <c r="P81" s="482"/>
      <c r="Q81" s="482"/>
      <c r="R81" s="482"/>
    </row>
    <row r="82" spans="1:18" ht="15.75" customHeight="1" x14ac:dyDescent="0.3">
      <c r="A82" s="278">
        <v>414411</v>
      </c>
      <c r="B82" s="279" t="s">
        <v>124</v>
      </c>
      <c r="C82" s="243">
        <f t="shared" si="28"/>
        <v>100000</v>
      </c>
      <c r="D82" s="329"/>
      <c r="E82" s="330"/>
      <c r="F82" s="330"/>
      <c r="G82" s="330"/>
      <c r="H82" s="330"/>
      <c r="I82" s="331">
        <v>100000</v>
      </c>
      <c r="J82" s="562"/>
      <c r="K82" s="454"/>
      <c r="L82" s="219"/>
      <c r="M82" s="483"/>
      <c r="N82" s="483"/>
      <c r="O82" s="483"/>
      <c r="P82" s="483"/>
      <c r="Q82" s="483"/>
      <c r="R82" s="483"/>
    </row>
    <row r="83" spans="1:18" ht="15.75" customHeight="1" x14ac:dyDescent="0.3">
      <c r="A83" s="171">
        <v>415000</v>
      </c>
      <c r="B83" s="238" t="s">
        <v>274</v>
      </c>
      <c r="C83" s="236">
        <f>SUM(D83:I83)</f>
        <v>0</v>
      </c>
      <c r="D83" s="234">
        <f>D84</f>
        <v>0</v>
      </c>
      <c r="E83" s="198">
        <f t="shared" ref="E83:I83" si="35">E84</f>
        <v>0</v>
      </c>
      <c r="F83" s="198">
        <f t="shared" si="35"/>
        <v>0</v>
      </c>
      <c r="G83" s="198">
        <f t="shared" si="35"/>
        <v>0</v>
      </c>
      <c r="H83" s="198">
        <f t="shared" si="35"/>
        <v>0</v>
      </c>
      <c r="I83" s="216">
        <f t="shared" si="35"/>
        <v>0</v>
      </c>
      <c r="J83" s="553"/>
      <c r="K83" s="273"/>
      <c r="L83" s="222"/>
      <c r="M83" s="222"/>
      <c r="N83" s="222"/>
      <c r="O83" s="222"/>
      <c r="P83" s="222"/>
      <c r="Q83" s="222"/>
      <c r="R83" s="222"/>
    </row>
    <row r="84" spans="1:18" ht="15.75" customHeight="1" x14ac:dyDescent="0.3">
      <c r="A84" s="283">
        <v>415100</v>
      </c>
      <c r="B84" s="284" t="s">
        <v>275</v>
      </c>
      <c r="C84" s="287">
        <f>SUM(D84:I84)</f>
        <v>0</v>
      </c>
      <c r="D84" s="288"/>
      <c r="E84" s="289"/>
      <c r="F84" s="289"/>
      <c r="G84" s="289"/>
      <c r="H84" s="289"/>
      <c r="I84" s="290"/>
      <c r="J84" s="554"/>
      <c r="K84" s="458"/>
      <c r="L84" s="476"/>
      <c r="M84" s="478"/>
      <c r="N84" s="478"/>
      <c r="O84" s="478"/>
      <c r="P84" s="478"/>
      <c r="Q84" s="478"/>
      <c r="R84" s="478"/>
    </row>
    <row r="85" spans="1:18" ht="15.75" customHeight="1" x14ac:dyDescent="0.3">
      <c r="A85" s="171">
        <v>416000</v>
      </c>
      <c r="B85" s="238" t="s">
        <v>276</v>
      </c>
      <c r="C85" s="236">
        <f t="shared" si="28"/>
        <v>2500000</v>
      </c>
      <c r="D85" s="241">
        <f>D87</f>
        <v>0</v>
      </c>
      <c r="E85" s="161">
        <f t="shared" ref="E85:I85" si="36">E87</f>
        <v>0</v>
      </c>
      <c r="F85" s="161">
        <f t="shared" si="36"/>
        <v>0</v>
      </c>
      <c r="G85" s="161">
        <f t="shared" si="36"/>
        <v>1000000</v>
      </c>
      <c r="H85" s="161">
        <f t="shared" si="36"/>
        <v>0</v>
      </c>
      <c r="I85" s="162">
        <f t="shared" si="36"/>
        <v>1500000</v>
      </c>
      <c r="J85" s="553"/>
      <c r="K85" s="273"/>
      <c r="L85" s="222"/>
      <c r="M85" s="474"/>
      <c r="N85" s="474"/>
      <c r="O85" s="474"/>
      <c r="P85" s="474"/>
      <c r="Q85" s="474"/>
      <c r="R85" s="474"/>
    </row>
    <row r="86" spans="1:18" ht="15.75" customHeight="1" x14ac:dyDescent="0.3">
      <c r="A86" s="283">
        <v>416100</v>
      </c>
      <c r="B86" s="284" t="s">
        <v>350</v>
      </c>
      <c r="C86" s="287">
        <f>SUM(D86:I86)</f>
        <v>2500000</v>
      </c>
      <c r="D86" s="291">
        <f>SUM(D87)</f>
        <v>0</v>
      </c>
      <c r="E86" s="291">
        <f t="shared" ref="E86:I86" si="37">SUM(E87)</f>
        <v>0</v>
      </c>
      <c r="F86" s="291">
        <f t="shared" si="37"/>
        <v>0</v>
      </c>
      <c r="G86" s="291">
        <f t="shared" si="37"/>
        <v>1000000</v>
      </c>
      <c r="H86" s="291">
        <f t="shared" si="37"/>
        <v>0</v>
      </c>
      <c r="I86" s="294">
        <f t="shared" si="37"/>
        <v>1500000</v>
      </c>
      <c r="J86" s="554"/>
      <c r="K86" s="458"/>
      <c r="L86" s="476"/>
      <c r="M86" s="476"/>
      <c r="N86" s="476"/>
      <c r="O86" s="476"/>
      <c r="P86" s="476"/>
      <c r="Q86" s="476"/>
      <c r="R86" s="476"/>
    </row>
    <row r="87" spans="1:18" ht="15.75" customHeight="1" x14ac:dyDescent="0.3">
      <c r="A87" s="177">
        <v>416111</v>
      </c>
      <c r="B87" s="231" t="s">
        <v>277</v>
      </c>
      <c r="C87" s="243">
        <f t="shared" si="28"/>
        <v>2500000</v>
      </c>
      <c r="D87" s="326"/>
      <c r="E87" s="327"/>
      <c r="F87" s="327"/>
      <c r="G87" s="327">
        <v>1000000</v>
      </c>
      <c r="H87" s="327"/>
      <c r="I87" s="325">
        <v>1500000</v>
      </c>
      <c r="J87" s="563" t="s">
        <v>405</v>
      </c>
      <c r="K87" s="267"/>
      <c r="L87" s="219"/>
      <c r="M87" s="477"/>
      <c r="N87" s="477"/>
      <c r="O87" s="477"/>
      <c r="P87" s="477"/>
      <c r="Q87" s="477"/>
      <c r="R87" s="477"/>
    </row>
    <row r="88" spans="1:18" ht="15.75" customHeight="1" x14ac:dyDescent="0.3">
      <c r="A88" s="178">
        <v>420000</v>
      </c>
      <c r="B88" s="237" t="s">
        <v>278</v>
      </c>
      <c r="C88" s="256">
        <f>SUM(D88:I88)</f>
        <v>173909530</v>
      </c>
      <c r="D88" s="252">
        <f t="shared" ref="D88:I88" si="38">D89+D119+D133+D167+D170+D183</f>
        <v>0</v>
      </c>
      <c r="E88" s="213">
        <f t="shared" si="38"/>
        <v>0</v>
      </c>
      <c r="F88" s="213">
        <f t="shared" si="38"/>
        <v>0</v>
      </c>
      <c r="G88" s="213">
        <f t="shared" si="38"/>
        <v>40275000</v>
      </c>
      <c r="H88" s="213">
        <f t="shared" si="38"/>
        <v>0</v>
      </c>
      <c r="I88" s="214">
        <f t="shared" si="38"/>
        <v>133634530</v>
      </c>
      <c r="J88" s="564"/>
      <c r="K88" s="473"/>
      <c r="L88" s="486"/>
      <c r="M88" s="487"/>
      <c r="N88" s="487"/>
      <c r="O88" s="487"/>
      <c r="P88" s="487"/>
      <c r="Q88" s="487"/>
      <c r="R88" s="487"/>
    </row>
    <row r="89" spans="1:18" ht="15.75" customHeight="1" x14ac:dyDescent="0.3">
      <c r="A89" s="171">
        <v>421000</v>
      </c>
      <c r="B89" s="238" t="s">
        <v>279</v>
      </c>
      <c r="C89" s="256">
        <f>SUM(D89:I89)</f>
        <v>39351450</v>
      </c>
      <c r="D89" s="253">
        <f>D90+D93+D102+D111+D117+D96</f>
        <v>0</v>
      </c>
      <c r="E89" s="215">
        <f>E90+E93+E102+E111+E117+E96</f>
        <v>0</v>
      </c>
      <c r="F89" s="215">
        <f>F90+F93+F102+F111+F117+F96</f>
        <v>0</v>
      </c>
      <c r="G89" s="215">
        <f>G90+G93+G102+G111+G117+G96</f>
        <v>15371000</v>
      </c>
      <c r="H89" s="215">
        <f>H90+H93+H102+H111+H117+H96</f>
        <v>0</v>
      </c>
      <c r="I89" s="281">
        <f>I90+I93+I96+I102+I111+I117</f>
        <v>23980450</v>
      </c>
      <c r="J89" s="553"/>
      <c r="K89" s="273"/>
      <c r="L89" s="486"/>
      <c r="M89" s="488"/>
      <c r="N89" s="488"/>
      <c r="O89" s="488"/>
      <c r="P89" s="488"/>
      <c r="Q89" s="488"/>
      <c r="R89" s="488"/>
    </row>
    <row r="90" spans="1:18" ht="15.75" customHeight="1" x14ac:dyDescent="0.3">
      <c r="A90" s="285">
        <v>421100</v>
      </c>
      <c r="B90" s="286" t="s">
        <v>324</v>
      </c>
      <c r="C90" s="311">
        <f>SUM(D90:I90)</f>
        <v>1030000</v>
      </c>
      <c r="D90" s="312">
        <f>SUM(D91:D92)</f>
        <v>0</v>
      </c>
      <c r="E90" s="312">
        <f t="shared" ref="E90:I90" si="39">SUM(E91:E92)</f>
        <v>0</v>
      </c>
      <c r="F90" s="312">
        <f>SUM(F91:F92)</f>
        <v>0</v>
      </c>
      <c r="G90" s="312">
        <f t="shared" si="39"/>
        <v>770000</v>
      </c>
      <c r="H90" s="312">
        <f t="shared" si="39"/>
        <v>0</v>
      </c>
      <c r="I90" s="313">
        <f t="shared" si="39"/>
        <v>260000</v>
      </c>
      <c r="J90" s="554"/>
      <c r="K90" s="458"/>
      <c r="L90" s="489"/>
      <c r="M90" s="489"/>
      <c r="N90" s="489"/>
      <c r="O90" s="489"/>
      <c r="P90" s="489"/>
      <c r="Q90" s="489"/>
      <c r="R90" s="489"/>
    </row>
    <row r="91" spans="1:18" ht="15.75" customHeight="1" x14ac:dyDescent="0.3">
      <c r="A91" s="173">
        <v>421111</v>
      </c>
      <c r="B91" s="227" t="s">
        <v>38</v>
      </c>
      <c r="C91" s="243">
        <f t="shared" ref="C91:C103" si="40">SUM(D91:I91)</f>
        <v>800000</v>
      </c>
      <c r="D91" s="326"/>
      <c r="E91" s="327"/>
      <c r="F91" s="327"/>
      <c r="G91" s="328">
        <v>600000</v>
      </c>
      <c r="H91" s="328"/>
      <c r="I91" s="324">
        <v>200000</v>
      </c>
      <c r="J91" s="555"/>
      <c r="K91" s="218"/>
      <c r="L91" s="219"/>
      <c r="M91" s="477"/>
      <c r="N91" s="477"/>
      <c r="O91" s="477"/>
      <c r="P91" s="490"/>
      <c r="Q91" s="490"/>
      <c r="R91" s="490"/>
    </row>
    <row r="92" spans="1:18" ht="15.75" customHeight="1" x14ac:dyDescent="0.3">
      <c r="A92" s="173">
        <v>421121</v>
      </c>
      <c r="B92" s="227" t="s">
        <v>39</v>
      </c>
      <c r="C92" s="243">
        <f t="shared" si="40"/>
        <v>230000</v>
      </c>
      <c r="D92" s="326"/>
      <c r="E92" s="327"/>
      <c r="F92" s="327"/>
      <c r="G92" s="328">
        <v>170000</v>
      </c>
      <c r="H92" s="328"/>
      <c r="I92" s="324">
        <v>60000</v>
      </c>
      <c r="J92" s="555"/>
      <c r="K92" s="218"/>
      <c r="L92" s="219"/>
      <c r="M92" s="477"/>
      <c r="N92" s="477"/>
      <c r="O92" s="477"/>
      <c r="P92" s="490"/>
      <c r="Q92" s="490"/>
      <c r="R92" s="490"/>
    </row>
    <row r="93" spans="1:18" ht="15.75" customHeight="1" x14ac:dyDescent="0.3">
      <c r="A93" s="285">
        <v>421200</v>
      </c>
      <c r="B93" s="286" t="s">
        <v>325</v>
      </c>
      <c r="C93" s="287">
        <f>SUM(D93:I93)</f>
        <v>30050000</v>
      </c>
      <c r="D93" s="291">
        <f>SUM(D94:D95)</f>
        <v>0</v>
      </c>
      <c r="E93" s="292">
        <f t="shared" ref="E93:I93" si="41">SUM(E94:E95)</f>
        <v>0</v>
      </c>
      <c r="F93" s="292">
        <f t="shared" si="41"/>
        <v>0</v>
      </c>
      <c r="G93" s="292">
        <f t="shared" si="41"/>
        <v>13000000</v>
      </c>
      <c r="H93" s="292">
        <f t="shared" si="41"/>
        <v>0</v>
      </c>
      <c r="I93" s="293">
        <f t="shared" si="41"/>
        <v>17050000</v>
      </c>
      <c r="J93" s="554"/>
      <c r="K93" s="458"/>
      <c r="L93" s="476"/>
      <c r="M93" s="476"/>
      <c r="N93" s="476"/>
      <c r="O93" s="476"/>
      <c r="P93" s="476"/>
      <c r="Q93" s="476"/>
      <c r="R93" s="476"/>
    </row>
    <row r="94" spans="1:18" ht="15.75" customHeight="1" x14ac:dyDescent="0.3">
      <c r="A94" s="173">
        <v>421211</v>
      </c>
      <c r="B94" s="227" t="s">
        <v>40</v>
      </c>
      <c r="C94" s="243">
        <f t="shared" si="40"/>
        <v>10800000</v>
      </c>
      <c r="D94" s="326"/>
      <c r="E94" s="327"/>
      <c r="F94" s="327"/>
      <c r="G94" s="328">
        <v>5000000</v>
      </c>
      <c r="H94" s="328"/>
      <c r="I94" s="324">
        <v>5800000</v>
      </c>
      <c r="J94" s="619" t="s">
        <v>413</v>
      </c>
      <c r="K94" s="218"/>
      <c r="L94" s="219"/>
      <c r="M94" s="477"/>
      <c r="N94" s="477"/>
      <c r="O94" s="477"/>
      <c r="P94" s="490"/>
      <c r="Q94" s="490"/>
      <c r="R94" s="490"/>
    </row>
    <row r="95" spans="1:18" ht="15.75" customHeight="1" x14ac:dyDescent="0.3">
      <c r="A95" s="173">
        <v>421221</v>
      </c>
      <c r="B95" s="227" t="s">
        <v>41</v>
      </c>
      <c r="C95" s="243">
        <f t="shared" si="40"/>
        <v>19250000</v>
      </c>
      <c r="D95" s="326"/>
      <c r="E95" s="327"/>
      <c r="F95" s="327"/>
      <c r="G95" s="328">
        <v>8000000</v>
      </c>
      <c r="H95" s="328"/>
      <c r="I95" s="324">
        <v>11250000</v>
      </c>
      <c r="J95" s="555"/>
      <c r="K95" s="218"/>
      <c r="L95" s="219"/>
      <c r="M95" s="477"/>
      <c r="N95" s="477"/>
      <c r="O95" s="477"/>
      <c r="P95" s="490"/>
      <c r="Q95" s="490"/>
      <c r="R95" s="490"/>
    </row>
    <row r="96" spans="1:18" ht="15.75" customHeight="1" x14ac:dyDescent="0.3">
      <c r="A96" s="285">
        <v>421300</v>
      </c>
      <c r="B96" s="286" t="s">
        <v>326</v>
      </c>
      <c r="C96" s="287">
        <f>SUM(D96:I96)</f>
        <v>4649450</v>
      </c>
      <c r="D96" s="291">
        <f>SUM(D97:D101)</f>
        <v>0</v>
      </c>
      <c r="E96" s="292">
        <f t="shared" ref="E96:H96" si="42">SUM(E97:E101)</f>
        <v>0</v>
      </c>
      <c r="F96" s="292">
        <f t="shared" si="42"/>
        <v>0</v>
      </c>
      <c r="G96" s="292">
        <f>SUM(G97:G101)</f>
        <v>950000</v>
      </c>
      <c r="H96" s="292">
        <f t="shared" si="42"/>
        <v>0</v>
      </c>
      <c r="I96" s="293">
        <f>SUM(I97:I101)</f>
        <v>3699450</v>
      </c>
      <c r="J96" s="554"/>
      <c r="K96" s="458"/>
      <c r="L96" s="476"/>
      <c r="M96" s="476"/>
      <c r="N96" s="476"/>
      <c r="O96" s="476"/>
      <c r="P96" s="476"/>
      <c r="Q96" s="476"/>
      <c r="R96" s="476"/>
    </row>
    <row r="97" spans="1:18" ht="15.75" customHeight="1" x14ac:dyDescent="0.3">
      <c r="A97" s="173">
        <v>421311</v>
      </c>
      <c r="B97" s="227" t="s">
        <v>176</v>
      </c>
      <c r="C97" s="243">
        <f t="shared" si="40"/>
        <v>100000</v>
      </c>
      <c r="D97" s="326"/>
      <c r="E97" s="327"/>
      <c r="F97" s="327"/>
      <c r="G97" s="328">
        <v>50000</v>
      </c>
      <c r="H97" s="328"/>
      <c r="I97" s="324">
        <v>50000</v>
      </c>
      <c r="J97" s="555"/>
      <c r="K97" s="218"/>
      <c r="L97" s="219"/>
      <c r="M97" s="477"/>
      <c r="N97" s="477"/>
      <c r="O97" s="477"/>
      <c r="P97" s="490"/>
      <c r="Q97" s="490"/>
      <c r="R97" s="490"/>
    </row>
    <row r="98" spans="1:18" ht="15.75" customHeight="1" x14ac:dyDescent="0.3">
      <c r="A98" s="173">
        <v>421321</v>
      </c>
      <c r="B98" s="227" t="s">
        <v>42</v>
      </c>
      <c r="C98" s="243">
        <f t="shared" si="40"/>
        <v>400000</v>
      </c>
      <c r="D98" s="326"/>
      <c r="E98" s="327"/>
      <c r="F98" s="327"/>
      <c r="G98" s="328">
        <v>100000</v>
      </c>
      <c r="H98" s="328"/>
      <c r="I98" s="324">
        <v>300000</v>
      </c>
      <c r="J98" s="555"/>
      <c r="K98" s="218"/>
      <c r="L98" s="219"/>
      <c r="M98" s="477"/>
      <c r="N98" s="477"/>
      <c r="O98" s="477"/>
      <c r="P98" s="490"/>
      <c r="Q98" s="490"/>
      <c r="R98" s="490"/>
    </row>
    <row r="99" spans="1:18" ht="15.75" customHeight="1" x14ac:dyDescent="0.3">
      <c r="A99" s="173">
        <v>421323</v>
      </c>
      <c r="B99" s="227" t="s">
        <v>135</v>
      </c>
      <c r="C99" s="243">
        <f t="shared" si="40"/>
        <v>3000000</v>
      </c>
      <c r="D99" s="326"/>
      <c r="E99" s="327"/>
      <c r="F99" s="327"/>
      <c r="G99" s="328">
        <v>500000</v>
      </c>
      <c r="H99" s="328"/>
      <c r="I99" s="324">
        <v>2500000</v>
      </c>
      <c r="J99" s="555"/>
      <c r="K99" s="218"/>
      <c r="L99" s="219"/>
      <c r="M99" s="477"/>
      <c r="N99" s="477"/>
      <c r="O99" s="477"/>
      <c r="P99" s="490"/>
      <c r="Q99" s="490"/>
      <c r="R99" s="490"/>
    </row>
    <row r="100" spans="1:18" ht="15.75" customHeight="1" x14ac:dyDescent="0.3">
      <c r="A100" s="173">
        <v>421324</v>
      </c>
      <c r="B100" s="227" t="s">
        <v>43</v>
      </c>
      <c r="C100" s="243">
        <f t="shared" si="40"/>
        <v>549450</v>
      </c>
      <c r="D100" s="326"/>
      <c r="E100" s="327"/>
      <c r="F100" s="327"/>
      <c r="G100" s="328">
        <v>100000</v>
      </c>
      <c r="H100" s="328"/>
      <c r="I100" s="324">
        <v>449450</v>
      </c>
      <c r="J100" s="555" t="s">
        <v>406</v>
      </c>
      <c r="K100" s="218"/>
      <c r="L100" s="219"/>
      <c r="M100" s="477"/>
      <c r="N100" s="477"/>
      <c r="O100" s="477"/>
      <c r="P100" s="490"/>
      <c r="Q100" s="490"/>
      <c r="R100" s="490"/>
    </row>
    <row r="101" spans="1:18" ht="15.75" customHeight="1" x14ac:dyDescent="0.3">
      <c r="A101" s="173">
        <v>421325</v>
      </c>
      <c r="B101" s="227" t="s">
        <v>177</v>
      </c>
      <c r="C101" s="243">
        <f t="shared" si="40"/>
        <v>600000</v>
      </c>
      <c r="D101" s="326"/>
      <c r="E101" s="327"/>
      <c r="F101" s="327"/>
      <c r="G101" s="328">
        <v>200000</v>
      </c>
      <c r="H101" s="328"/>
      <c r="I101" s="324">
        <v>400000</v>
      </c>
      <c r="J101" s="555"/>
      <c r="K101" s="218"/>
      <c r="L101" s="219"/>
      <c r="M101" s="477"/>
      <c r="N101" s="477"/>
      <c r="O101" s="477"/>
      <c r="P101" s="490"/>
      <c r="Q101" s="490"/>
      <c r="R101" s="490"/>
    </row>
    <row r="102" spans="1:18" ht="15.75" customHeight="1" x14ac:dyDescent="0.3">
      <c r="A102" s="285">
        <v>421400</v>
      </c>
      <c r="B102" s="286" t="s">
        <v>327</v>
      </c>
      <c r="C102" s="314">
        <f>SUM(D102:I102)</f>
        <v>2822000</v>
      </c>
      <c r="D102" s="315">
        <f t="shared" ref="D102:I102" si="43">SUM(D108:D110)+D103</f>
        <v>0</v>
      </c>
      <c r="E102" s="316">
        <f t="shared" si="43"/>
        <v>0</v>
      </c>
      <c r="F102" s="316">
        <f t="shared" si="43"/>
        <v>0</v>
      </c>
      <c r="G102" s="316">
        <f t="shared" si="43"/>
        <v>450000</v>
      </c>
      <c r="H102" s="316">
        <f t="shared" si="43"/>
        <v>0</v>
      </c>
      <c r="I102" s="317">
        <f t="shared" si="43"/>
        <v>2372000</v>
      </c>
      <c r="J102" s="554"/>
      <c r="K102" s="458"/>
      <c r="L102" s="476"/>
      <c r="M102" s="476"/>
      <c r="N102" s="476"/>
      <c r="O102" s="476"/>
      <c r="P102" s="476"/>
      <c r="Q102" s="476"/>
      <c r="R102" s="476"/>
    </row>
    <row r="103" spans="1:18" ht="15.75" customHeight="1" thickBot="1" x14ac:dyDescent="0.35">
      <c r="A103" s="179">
        <v>421411</v>
      </c>
      <c r="B103" s="229" t="s">
        <v>44</v>
      </c>
      <c r="C103" s="543">
        <f t="shared" si="40"/>
        <v>1176000</v>
      </c>
      <c r="D103" s="544"/>
      <c r="E103" s="545"/>
      <c r="F103" s="545"/>
      <c r="G103" s="546">
        <v>300000</v>
      </c>
      <c r="H103" s="546"/>
      <c r="I103" s="547">
        <v>876000</v>
      </c>
      <c r="J103" s="555"/>
      <c r="K103" s="218"/>
      <c r="L103" s="219"/>
      <c r="M103" s="477"/>
      <c r="N103" s="477"/>
      <c r="O103" s="477"/>
      <c r="P103" s="490"/>
      <c r="Q103" s="490"/>
      <c r="R103" s="490"/>
    </row>
    <row r="104" spans="1:18" ht="11.25" customHeight="1" thickBot="1" x14ac:dyDescent="0.35">
      <c r="A104" s="648" t="s">
        <v>4</v>
      </c>
      <c r="B104" s="650" t="s">
        <v>230</v>
      </c>
      <c r="C104" s="638" t="s">
        <v>264</v>
      </c>
      <c r="D104" s="639"/>
      <c r="E104" s="639"/>
      <c r="F104" s="639"/>
      <c r="G104" s="639"/>
      <c r="H104" s="639"/>
      <c r="I104" s="640"/>
      <c r="J104" s="551"/>
      <c r="K104" s="273"/>
      <c r="L104" s="273"/>
      <c r="M104" s="515"/>
      <c r="N104" s="515"/>
      <c r="O104" s="515"/>
      <c r="P104" s="515"/>
      <c r="Q104" s="515"/>
      <c r="R104" s="515"/>
    </row>
    <row r="105" spans="1:18" ht="15" customHeight="1" x14ac:dyDescent="0.3">
      <c r="A105" s="649"/>
      <c r="B105" s="651"/>
      <c r="C105" s="641" t="s">
        <v>309</v>
      </c>
      <c r="D105" s="643" t="s">
        <v>265</v>
      </c>
      <c r="E105" s="644"/>
      <c r="F105" s="644"/>
      <c r="G105" s="644"/>
      <c r="H105" s="645" t="s">
        <v>233</v>
      </c>
      <c r="I105" s="646" t="s">
        <v>234</v>
      </c>
      <c r="J105" s="558"/>
      <c r="K105" s="513"/>
      <c r="L105" s="514"/>
      <c r="M105" s="273"/>
      <c r="N105" s="515"/>
      <c r="O105" s="515"/>
      <c r="P105" s="515"/>
      <c r="Q105" s="273"/>
      <c r="R105" s="273"/>
    </row>
    <row r="106" spans="1:18" ht="27" customHeight="1" x14ac:dyDescent="0.3">
      <c r="A106" s="649"/>
      <c r="B106" s="651"/>
      <c r="C106" s="642"/>
      <c r="D106" s="613" t="s">
        <v>266</v>
      </c>
      <c r="E106" s="614" t="s">
        <v>236</v>
      </c>
      <c r="F106" s="614" t="s">
        <v>237</v>
      </c>
      <c r="G106" s="614" t="s">
        <v>238</v>
      </c>
      <c r="H106" s="644"/>
      <c r="I106" s="647"/>
      <c r="J106" s="558"/>
      <c r="K106" s="513"/>
      <c r="L106" s="514"/>
      <c r="M106" s="272"/>
      <c r="N106" s="272"/>
      <c r="O106" s="272"/>
      <c r="P106" s="272"/>
      <c r="Q106" s="515"/>
      <c r="R106" s="515"/>
    </row>
    <row r="107" spans="1:18" ht="15" thickBot="1" x14ac:dyDescent="0.35">
      <c r="A107" s="257" t="s">
        <v>239</v>
      </c>
      <c r="B107" s="225" t="s">
        <v>240</v>
      </c>
      <c r="C107" s="247" t="s">
        <v>241</v>
      </c>
      <c r="D107" s="246" t="s">
        <v>242</v>
      </c>
      <c r="E107" s="167" t="s">
        <v>243</v>
      </c>
      <c r="F107" s="167" t="s">
        <v>244</v>
      </c>
      <c r="G107" s="167" t="s">
        <v>245</v>
      </c>
      <c r="H107" s="167" t="s">
        <v>246</v>
      </c>
      <c r="I107" s="168" t="s">
        <v>247</v>
      </c>
      <c r="J107" s="552"/>
      <c r="K107" s="461"/>
      <c r="L107" s="462"/>
      <c r="M107" s="462"/>
      <c r="N107" s="462"/>
      <c r="O107" s="462"/>
      <c r="P107" s="462"/>
      <c r="Q107" s="462"/>
      <c r="R107" s="462"/>
    </row>
    <row r="108" spans="1:18" ht="15" customHeight="1" x14ac:dyDescent="0.3">
      <c r="A108" s="180">
        <v>421412</v>
      </c>
      <c r="B108" s="576" t="s">
        <v>45</v>
      </c>
      <c r="C108" s="366">
        <f t="shared" si="28"/>
        <v>700000</v>
      </c>
      <c r="D108" s="367"/>
      <c r="E108" s="368"/>
      <c r="F108" s="368"/>
      <c r="G108" s="369"/>
      <c r="H108" s="369"/>
      <c r="I108" s="370">
        <v>700000</v>
      </c>
      <c r="J108" s="555"/>
      <c r="K108" s="218"/>
      <c r="L108" s="440"/>
      <c r="M108" s="442"/>
      <c r="N108" s="442"/>
      <c r="O108" s="442"/>
      <c r="P108" s="491"/>
      <c r="Q108" s="491"/>
      <c r="R108" s="491"/>
    </row>
    <row r="109" spans="1:18" ht="15" customHeight="1" x14ac:dyDescent="0.3">
      <c r="A109" s="173">
        <v>421414</v>
      </c>
      <c r="B109" s="577" t="s">
        <v>46</v>
      </c>
      <c r="C109" s="347">
        <f t="shared" si="28"/>
        <v>696000</v>
      </c>
      <c r="D109" s="332"/>
      <c r="E109" s="333"/>
      <c r="F109" s="333"/>
      <c r="G109" s="341">
        <v>100000</v>
      </c>
      <c r="H109" s="341"/>
      <c r="I109" s="339">
        <v>596000</v>
      </c>
      <c r="J109" s="555"/>
      <c r="K109" s="218"/>
      <c r="L109" s="440"/>
      <c r="M109" s="442"/>
      <c r="N109" s="442"/>
      <c r="O109" s="442"/>
      <c r="P109" s="491"/>
      <c r="Q109" s="491"/>
      <c r="R109" s="491"/>
    </row>
    <row r="110" spans="1:18" ht="15" customHeight="1" x14ac:dyDescent="0.3">
      <c r="A110" s="173">
        <v>421422</v>
      </c>
      <c r="B110" s="577" t="s">
        <v>47</v>
      </c>
      <c r="C110" s="347">
        <f t="shared" si="28"/>
        <v>250000</v>
      </c>
      <c r="D110" s="332"/>
      <c r="E110" s="333"/>
      <c r="F110" s="333"/>
      <c r="G110" s="341">
        <v>50000</v>
      </c>
      <c r="H110" s="341"/>
      <c r="I110" s="339">
        <v>200000</v>
      </c>
      <c r="J110" s="555"/>
      <c r="K110" s="218"/>
      <c r="L110" s="440"/>
      <c r="M110" s="442"/>
      <c r="N110" s="442"/>
      <c r="O110" s="442"/>
      <c r="P110" s="491"/>
      <c r="Q110" s="491"/>
      <c r="R110" s="491"/>
    </row>
    <row r="111" spans="1:18" ht="15" customHeight="1" x14ac:dyDescent="0.3">
      <c r="A111" s="285">
        <v>421500</v>
      </c>
      <c r="B111" s="578" t="s">
        <v>328</v>
      </c>
      <c r="C111" s="297">
        <f>SUM(D111:I111)</f>
        <v>600000</v>
      </c>
      <c r="D111" s="298">
        <f>SUM(D112:D116)</f>
        <v>0</v>
      </c>
      <c r="E111" s="299">
        <f t="shared" ref="E111:H111" si="44">SUM(E112:E116)</f>
        <v>0</v>
      </c>
      <c r="F111" s="299">
        <f t="shared" si="44"/>
        <v>0</v>
      </c>
      <c r="G111" s="299">
        <f t="shared" si="44"/>
        <v>201000</v>
      </c>
      <c r="H111" s="299">
        <f t="shared" si="44"/>
        <v>0</v>
      </c>
      <c r="I111" s="300">
        <f>SUM(I112:I116)</f>
        <v>399000</v>
      </c>
      <c r="J111" s="554"/>
      <c r="K111" s="458"/>
      <c r="L111" s="464"/>
      <c r="M111" s="464"/>
      <c r="N111" s="464"/>
      <c r="O111" s="464"/>
      <c r="P111" s="464"/>
      <c r="Q111" s="464"/>
      <c r="R111" s="464"/>
    </row>
    <row r="112" spans="1:18" ht="15" customHeight="1" x14ac:dyDescent="0.3">
      <c r="A112" s="173">
        <v>421511</v>
      </c>
      <c r="B112" s="577" t="s">
        <v>48</v>
      </c>
      <c r="C112" s="347">
        <f t="shared" si="28"/>
        <v>200000</v>
      </c>
      <c r="D112" s="332"/>
      <c r="E112" s="333"/>
      <c r="F112" s="333"/>
      <c r="G112" s="341">
        <v>50000</v>
      </c>
      <c r="H112" s="341"/>
      <c r="I112" s="339">
        <v>150000</v>
      </c>
      <c r="J112" s="555"/>
      <c r="K112" s="218"/>
      <c r="L112" s="440"/>
      <c r="M112" s="442"/>
      <c r="N112" s="442"/>
      <c r="O112" s="442"/>
      <c r="P112" s="491"/>
      <c r="Q112" s="491"/>
      <c r="R112" s="491"/>
    </row>
    <row r="113" spans="1:18" ht="15" customHeight="1" x14ac:dyDescent="0.3">
      <c r="A113" s="173">
        <v>421512</v>
      </c>
      <c r="B113" s="577" t="s">
        <v>49</v>
      </c>
      <c r="C113" s="347">
        <f t="shared" si="28"/>
        <v>100000</v>
      </c>
      <c r="D113" s="332"/>
      <c r="E113" s="333"/>
      <c r="F113" s="333"/>
      <c r="G113" s="341">
        <v>50000</v>
      </c>
      <c r="H113" s="341"/>
      <c r="I113" s="339">
        <v>50000</v>
      </c>
      <c r="J113" s="555"/>
      <c r="K113" s="218"/>
      <c r="L113" s="440"/>
      <c r="M113" s="442"/>
      <c r="N113" s="442"/>
      <c r="O113" s="442"/>
      <c r="P113" s="491"/>
      <c r="Q113" s="491"/>
      <c r="R113" s="491"/>
    </row>
    <row r="114" spans="1:18" ht="15" customHeight="1" x14ac:dyDescent="0.3">
      <c r="A114" s="173">
        <v>421521</v>
      </c>
      <c r="B114" s="577" t="s">
        <v>125</v>
      </c>
      <c r="C114" s="347">
        <f t="shared" si="28"/>
        <v>100000</v>
      </c>
      <c r="D114" s="332"/>
      <c r="E114" s="333"/>
      <c r="F114" s="333"/>
      <c r="G114" s="341">
        <v>50000</v>
      </c>
      <c r="H114" s="341"/>
      <c r="I114" s="339">
        <v>50000</v>
      </c>
      <c r="J114" s="555"/>
      <c r="K114" s="218"/>
      <c r="L114" s="440"/>
      <c r="M114" s="442"/>
      <c r="N114" s="442"/>
      <c r="O114" s="442"/>
      <c r="P114" s="491"/>
      <c r="Q114" s="491"/>
      <c r="R114" s="491"/>
    </row>
    <row r="115" spans="1:18" ht="15" customHeight="1" x14ac:dyDescent="0.3">
      <c r="A115" s="173">
        <v>421522</v>
      </c>
      <c r="B115" s="577" t="s">
        <v>50</v>
      </c>
      <c r="C115" s="347">
        <f t="shared" si="28"/>
        <v>100000</v>
      </c>
      <c r="D115" s="332"/>
      <c r="E115" s="333"/>
      <c r="F115" s="333"/>
      <c r="G115" s="341">
        <v>51000</v>
      </c>
      <c r="H115" s="341"/>
      <c r="I115" s="339">
        <v>49000</v>
      </c>
      <c r="J115" s="555"/>
      <c r="K115" s="218"/>
      <c r="L115" s="440"/>
      <c r="M115" s="442"/>
      <c r="N115" s="442"/>
      <c r="O115" s="442"/>
      <c r="P115" s="491"/>
      <c r="Q115" s="491"/>
      <c r="R115" s="491"/>
    </row>
    <row r="116" spans="1:18" ht="15" customHeight="1" x14ac:dyDescent="0.3">
      <c r="A116" s="173">
        <v>421523</v>
      </c>
      <c r="B116" s="577" t="s">
        <v>51</v>
      </c>
      <c r="C116" s="347">
        <f t="shared" si="28"/>
        <v>100000</v>
      </c>
      <c r="D116" s="332"/>
      <c r="E116" s="333"/>
      <c r="F116" s="333"/>
      <c r="G116" s="341"/>
      <c r="H116" s="341"/>
      <c r="I116" s="339">
        <v>100000</v>
      </c>
      <c r="J116" s="555"/>
      <c r="K116" s="218"/>
      <c r="L116" s="440"/>
      <c r="M116" s="442"/>
      <c r="N116" s="442"/>
      <c r="O116" s="442"/>
      <c r="P116" s="491"/>
      <c r="Q116" s="491"/>
      <c r="R116" s="491"/>
    </row>
    <row r="117" spans="1:18" ht="15" customHeight="1" x14ac:dyDescent="0.3">
      <c r="A117" s="285">
        <v>421900</v>
      </c>
      <c r="B117" s="578" t="s">
        <v>329</v>
      </c>
      <c r="C117" s="297">
        <f>SUM(D117:I117)</f>
        <v>200000</v>
      </c>
      <c r="D117" s="298">
        <f>SUM(D118)</f>
        <v>0</v>
      </c>
      <c r="E117" s="299">
        <f t="shared" ref="E117:I117" si="45">SUM(E118)</f>
        <v>0</v>
      </c>
      <c r="F117" s="299">
        <f t="shared" si="45"/>
        <v>0</v>
      </c>
      <c r="G117" s="299">
        <f t="shared" si="45"/>
        <v>0</v>
      </c>
      <c r="H117" s="299">
        <f t="shared" si="45"/>
        <v>0</v>
      </c>
      <c r="I117" s="300">
        <f t="shared" si="45"/>
        <v>200000</v>
      </c>
      <c r="J117" s="554"/>
      <c r="K117" s="458"/>
      <c r="L117" s="464"/>
      <c r="M117" s="464"/>
      <c r="N117" s="464"/>
      <c r="O117" s="464"/>
      <c r="P117" s="464"/>
      <c r="Q117" s="464"/>
      <c r="R117" s="464"/>
    </row>
    <row r="118" spans="1:18" ht="15" customHeight="1" x14ac:dyDescent="0.3">
      <c r="A118" s="173">
        <v>421911</v>
      </c>
      <c r="B118" s="577" t="s">
        <v>178</v>
      </c>
      <c r="C118" s="347">
        <f t="shared" si="28"/>
        <v>200000</v>
      </c>
      <c r="D118" s="332"/>
      <c r="E118" s="333"/>
      <c r="F118" s="333"/>
      <c r="G118" s="341"/>
      <c r="H118" s="341"/>
      <c r="I118" s="339">
        <v>200000</v>
      </c>
      <c r="J118" s="555"/>
      <c r="K118" s="218"/>
      <c r="L118" s="440"/>
      <c r="M118" s="442"/>
      <c r="N118" s="442"/>
      <c r="O118" s="442"/>
      <c r="P118" s="491"/>
      <c r="Q118" s="491"/>
      <c r="R118" s="491"/>
    </row>
    <row r="119" spans="1:18" ht="16.5" customHeight="1" x14ac:dyDescent="0.3">
      <c r="A119" s="171">
        <v>422000</v>
      </c>
      <c r="B119" s="579" t="s">
        <v>280</v>
      </c>
      <c r="C119" s="254">
        <f>SUM(D119:I119)</f>
        <v>6590000</v>
      </c>
      <c r="D119" s="250">
        <f>SUM(D120+D125+D130)</f>
        <v>0</v>
      </c>
      <c r="E119" s="172">
        <f t="shared" ref="E119:H119" si="46">SUM(E120+E125+E130)</f>
        <v>0</v>
      </c>
      <c r="F119" s="172">
        <f t="shared" si="46"/>
        <v>0</v>
      </c>
      <c r="G119" s="172">
        <f t="shared" si="46"/>
        <v>1000000</v>
      </c>
      <c r="H119" s="172">
        <f t="shared" si="46"/>
        <v>0</v>
      </c>
      <c r="I119" s="176">
        <f>SUM(I120+I125+I130)</f>
        <v>5590000</v>
      </c>
      <c r="J119" s="553"/>
      <c r="K119" s="273"/>
      <c r="L119" s="463"/>
      <c r="M119" s="463"/>
      <c r="N119" s="463"/>
      <c r="O119" s="463"/>
      <c r="P119" s="463"/>
      <c r="Q119" s="463"/>
      <c r="R119" s="463"/>
    </row>
    <row r="120" spans="1:18" ht="13.5" customHeight="1" x14ac:dyDescent="0.3">
      <c r="A120" s="285">
        <v>422100</v>
      </c>
      <c r="B120" s="578" t="s">
        <v>281</v>
      </c>
      <c r="C120" s="297">
        <f>SUM(D120:I120)</f>
        <v>940000</v>
      </c>
      <c r="D120" s="437">
        <f>SUM(D121:D124)</f>
        <v>0</v>
      </c>
      <c r="E120" s="574">
        <f t="shared" ref="E120:H120" si="47">SUM(E121:E124)</f>
        <v>0</v>
      </c>
      <c r="F120" s="574">
        <f t="shared" si="47"/>
        <v>0</v>
      </c>
      <c r="G120" s="574">
        <f t="shared" si="47"/>
        <v>0</v>
      </c>
      <c r="H120" s="574">
        <f t="shared" si="47"/>
        <v>0</v>
      </c>
      <c r="I120" s="575">
        <f>SUM(I121:I124)</f>
        <v>940000</v>
      </c>
      <c r="J120" s="554"/>
      <c r="K120" s="458"/>
      <c r="L120" s="464"/>
      <c r="M120" s="450"/>
      <c r="N120" s="450"/>
      <c r="O120" s="450"/>
      <c r="P120" s="450"/>
      <c r="Q120" s="450"/>
      <c r="R120" s="450"/>
    </row>
    <row r="121" spans="1:18" ht="15" customHeight="1" x14ac:dyDescent="0.3">
      <c r="A121" s="173">
        <v>422111</v>
      </c>
      <c r="B121" s="577" t="s">
        <v>53</v>
      </c>
      <c r="C121" s="347">
        <f t="shared" si="28"/>
        <v>450000</v>
      </c>
      <c r="D121" s="332"/>
      <c r="E121" s="333"/>
      <c r="F121" s="333"/>
      <c r="G121" s="333"/>
      <c r="H121" s="333"/>
      <c r="I121" s="339">
        <v>450000</v>
      </c>
      <c r="J121" s="555"/>
      <c r="K121" s="218"/>
      <c r="L121" s="440"/>
      <c r="M121" s="442"/>
      <c r="N121" s="442"/>
      <c r="O121" s="442"/>
      <c r="P121" s="442"/>
      <c r="Q121" s="442"/>
      <c r="R121" s="491"/>
    </row>
    <row r="122" spans="1:18" ht="15" customHeight="1" x14ac:dyDescent="0.3">
      <c r="A122" s="173">
        <v>422121</v>
      </c>
      <c r="B122" s="577" t="s">
        <v>54</v>
      </c>
      <c r="C122" s="347">
        <f t="shared" si="28"/>
        <v>150000</v>
      </c>
      <c r="D122" s="332"/>
      <c r="E122" s="333"/>
      <c r="F122" s="333"/>
      <c r="G122" s="333"/>
      <c r="H122" s="333"/>
      <c r="I122" s="339">
        <v>150000</v>
      </c>
      <c r="J122" s="555"/>
      <c r="K122" s="218"/>
      <c r="L122" s="440"/>
      <c r="M122" s="442"/>
      <c r="N122" s="442"/>
      <c r="O122" s="442"/>
      <c r="P122" s="442"/>
      <c r="Q122" s="442"/>
      <c r="R122" s="491"/>
    </row>
    <row r="123" spans="1:18" ht="15" customHeight="1" x14ac:dyDescent="0.3">
      <c r="A123" s="173">
        <v>422131</v>
      </c>
      <c r="B123" s="577" t="s">
        <v>55</v>
      </c>
      <c r="C123" s="347">
        <f t="shared" si="28"/>
        <v>240000</v>
      </c>
      <c r="D123" s="332"/>
      <c r="E123" s="333"/>
      <c r="F123" s="333"/>
      <c r="G123" s="333"/>
      <c r="H123" s="333"/>
      <c r="I123" s="339">
        <v>240000</v>
      </c>
      <c r="J123" s="555"/>
      <c r="K123" s="218"/>
      <c r="L123" s="440"/>
      <c r="M123" s="442"/>
      <c r="N123" s="442"/>
      <c r="O123" s="442"/>
      <c r="P123" s="442"/>
      <c r="Q123" s="442"/>
      <c r="R123" s="491"/>
    </row>
    <row r="124" spans="1:18" ht="15" customHeight="1" x14ac:dyDescent="0.3">
      <c r="A124" s="173">
        <v>422199</v>
      </c>
      <c r="B124" s="577" t="s">
        <v>138</v>
      </c>
      <c r="C124" s="347">
        <f>SUM(D124:I124)</f>
        <v>100000</v>
      </c>
      <c r="D124" s="332"/>
      <c r="E124" s="333"/>
      <c r="F124" s="333"/>
      <c r="G124" s="333"/>
      <c r="H124" s="333"/>
      <c r="I124" s="339">
        <v>100000</v>
      </c>
      <c r="J124" s="555"/>
      <c r="K124" s="218"/>
      <c r="L124" s="440"/>
      <c r="M124" s="442"/>
      <c r="N124" s="442"/>
      <c r="O124" s="442"/>
      <c r="P124" s="442"/>
      <c r="Q124" s="442"/>
      <c r="R124" s="491"/>
    </row>
    <row r="125" spans="1:18" ht="16.5" customHeight="1" x14ac:dyDescent="0.3">
      <c r="A125" s="285">
        <v>422200</v>
      </c>
      <c r="B125" s="578" t="s">
        <v>311</v>
      </c>
      <c r="C125" s="297">
        <f>SUM(D125:I125)</f>
        <v>1650000</v>
      </c>
      <c r="D125" s="298">
        <f>SUM(D126:D129)</f>
        <v>0</v>
      </c>
      <c r="E125" s="299">
        <f t="shared" ref="E125:I125" si="48">SUM(E126:E129)</f>
        <v>0</v>
      </c>
      <c r="F125" s="299">
        <f t="shared" si="48"/>
        <v>0</v>
      </c>
      <c r="G125" s="299">
        <f t="shared" si="48"/>
        <v>0</v>
      </c>
      <c r="H125" s="299">
        <f t="shared" si="48"/>
        <v>0</v>
      </c>
      <c r="I125" s="300">
        <f t="shared" si="48"/>
        <v>1650000</v>
      </c>
      <c r="J125" s="554"/>
      <c r="K125" s="458"/>
      <c r="L125" s="464"/>
      <c r="M125" s="464"/>
      <c r="N125" s="464"/>
      <c r="O125" s="464"/>
      <c r="P125" s="464"/>
      <c r="Q125" s="464"/>
      <c r="R125" s="464"/>
    </row>
    <row r="126" spans="1:18" ht="16.5" customHeight="1" x14ac:dyDescent="0.3">
      <c r="A126" s="173">
        <v>422211</v>
      </c>
      <c r="B126" s="577" t="s">
        <v>126</v>
      </c>
      <c r="C126" s="347">
        <f t="shared" si="28"/>
        <v>300000</v>
      </c>
      <c r="D126" s="332"/>
      <c r="E126" s="333"/>
      <c r="F126" s="333"/>
      <c r="G126" s="333"/>
      <c r="H126" s="333"/>
      <c r="I126" s="339">
        <v>300000</v>
      </c>
      <c r="J126" s="555"/>
      <c r="K126" s="218"/>
      <c r="L126" s="440"/>
      <c r="M126" s="442"/>
      <c r="N126" s="442"/>
      <c r="O126" s="442"/>
      <c r="P126" s="442"/>
      <c r="Q126" s="442"/>
      <c r="R126" s="491"/>
    </row>
    <row r="127" spans="1:18" ht="16.5" customHeight="1" x14ac:dyDescent="0.3">
      <c r="A127" s="173">
        <v>422221</v>
      </c>
      <c r="B127" s="577" t="s">
        <v>56</v>
      </c>
      <c r="C127" s="347">
        <f t="shared" si="28"/>
        <v>600000</v>
      </c>
      <c r="D127" s="332"/>
      <c r="E127" s="333"/>
      <c r="F127" s="333"/>
      <c r="G127" s="333"/>
      <c r="H127" s="333"/>
      <c r="I127" s="339">
        <v>600000</v>
      </c>
      <c r="J127" s="555"/>
      <c r="K127" s="218"/>
      <c r="L127" s="440"/>
      <c r="M127" s="442"/>
      <c r="N127" s="442"/>
      <c r="O127" s="442"/>
      <c r="P127" s="442"/>
      <c r="Q127" s="442"/>
      <c r="R127" s="491"/>
    </row>
    <row r="128" spans="1:18" ht="16.5" customHeight="1" x14ac:dyDescent="0.3">
      <c r="A128" s="173">
        <v>422231</v>
      </c>
      <c r="B128" s="577" t="s">
        <v>175</v>
      </c>
      <c r="C128" s="347">
        <f t="shared" si="28"/>
        <v>600000</v>
      </c>
      <c r="D128" s="332"/>
      <c r="E128" s="333"/>
      <c r="F128" s="333"/>
      <c r="G128" s="333"/>
      <c r="H128" s="333"/>
      <c r="I128" s="339">
        <v>600000</v>
      </c>
      <c r="J128" s="555"/>
      <c r="K128" s="218"/>
      <c r="L128" s="440"/>
      <c r="M128" s="442"/>
      <c r="N128" s="442"/>
      <c r="O128" s="442"/>
      <c r="P128" s="442"/>
      <c r="Q128" s="442"/>
      <c r="R128" s="491"/>
    </row>
    <row r="129" spans="1:18" ht="16.5" customHeight="1" x14ac:dyDescent="0.3">
      <c r="A129" s="173">
        <v>422299</v>
      </c>
      <c r="B129" s="577" t="s">
        <v>139</v>
      </c>
      <c r="C129" s="347">
        <f t="shared" si="28"/>
        <v>150000</v>
      </c>
      <c r="D129" s="332"/>
      <c r="E129" s="333"/>
      <c r="F129" s="333"/>
      <c r="G129" s="333"/>
      <c r="H129" s="333"/>
      <c r="I129" s="339">
        <v>150000</v>
      </c>
      <c r="J129" s="555"/>
      <c r="K129" s="218"/>
      <c r="L129" s="440"/>
      <c r="M129" s="442"/>
      <c r="N129" s="442"/>
      <c r="O129" s="442"/>
      <c r="P129" s="442"/>
      <c r="Q129" s="442"/>
      <c r="R129" s="491"/>
    </row>
    <row r="130" spans="1:18" ht="16.5" customHeight="1" x14ac:dyDescent="0.3">
      <c r="A130" s="318">
        <v>422300</v>
      </c>
      <c r="B130" s="580" t="s">
        <v>312</v>
      </c>
      <c r="C130" s="297">
        <f>SUM(D130:I130)</f>
        <v>4000000</v>
      </c>
      <c r="D130" s="298">
        <f>SUM(D131:D132)</f>
        <v>0</v>
      </c>
      <c r="E130" s="299">
        <f t="shared" ref="E130:I130" si="49">SUM(E131:E132)</f>
        <v>0</v>
      </c>
      <c r="F130" s="299">
        <f t="shared" si="49"/>
        <v>0</v>
      </c>
      <c r="G130" s="299">
        <f t="shared" si="49"/>
        <v>1000000</v>
      </c>
      <c r="H130" s="299">
        <f t="shared" si="49"/>
        <v>0</v>
      </c>
      <c r="I130" s="300">
        <f t="shared" si="49"/>
        <v>3000000</v>
      </c>
      <c r="J130" s="560"/>
      <c r="K130" s="452"/>
      <c r="L130" s="464"/>
      <c r="M130" s="464"/>
      <c r="N130" s="464"/>
      <c r="O130" s="464"/>
      <c r="P130" s="464"/>
      <c r="Q130" s="464"/>
      <c r="R130" s="464"/>
    </row>
    <row r="131" spans="1:18" ht="16.5" customHeight="1" x14ac:dyDescent="0.3">
      <c r="A131" s="173">
        <v>422391</v>
      </c>
      <c r="B131" s="577" t="s">
        <v>57</v>
      </c>
      <c r="C131" s="347">
        <f t="shared" si="28"/>
        <v>4000000</v>
      </c>
      <c r="D131" s="332"/>
      <c r="E131" s="333"/>
      <c r="F131" s="333"/>
      <c r="G131" s="333">
        <v>1000000</v>
      </c>
      <c r="H131" s="333"/>
      <c r="I131" s="339">
        <v>3000000</v>
      </c>
      <c r="J131" s="555"/>
      <c r="K131" s="218"/>
      <c r="L131" s="440"/>
      <c r="M131" s="442"/>
      <c r="N131" s="442"/>
      <c r="O131" s="442"/>
      <c r="P131" s="442"/>
      <c r="Q131" s="442"/>
      <c r="R131" s="491"/>
    </row>
    <row r="132" spans="1:18" ht="16.5" customHeight="1" x14ac:dyDescent="0.3">
      <c r="A132" s="177">
        <v>422900</v>
      </c>
      <c r="B132" s="581" t="s">
        <v>282</v>
      </c>
      <c r="C132" s="347">
        <f>SUM(D132:I132)</f>
        <v>0</v>
      </c>
      <c r="D132" s="332"/>
      <c r="E132" s="333"/>
      <c r="F132" s="333"/>
      <c r="G132" s="333"/>
      <c r="H132" s="333"/>
      <c r="I132" s="334"/>
      <c r="J132" s="563"/>
      <c r="K132" s="267"/>
      <c r="L132" s="440"/>
      <c r="M132" s="442"/>
      <c r="N132" s="442"/>
      <c r="O132" s="442"/>
      <c r="P132" s="442"/>
      <c r="Q132" s="442"/>
      <c r="R132" s="442"/>
    </row>
    <row r="133" spans="1:18" ht="13.5" customHeight="1" x14ac:dyDescent="0.3">
      <c r="A133" s="171">
        <v>423000</v>
      </c>
      <c r="B133" s="579" t="s">
        <v>283</v>
      </c>
      <c r="C133" s="254">
        <f>SUM(D133:I133)</f>
        <v>32570209</v>
      </c>
      <c r="D133" s="250">
        <f>D138+D143+D165+D166+D147+D137+D134</f>
        <v>0</v>
      </c>
      <c r="E133" s="172">
        <f t="shared" ref="E133:H133" si="50">E138+E143+E165+E166+E147+E137+E134</f>
        <v>0</v>
      </c>
      <c r="F133" s="172">
        <f t="shared" si="50"/>
        <v>0</v>
      </c>
      <c r="G133" s="172">
        <f t="shared" si="50"/>
        <v>600000</v>
      </c>
      <c r="H133" s="172">
        <f t="shared" si="50"/>
        <v>0</v>
      </c>
      <c r="I133" s="176">
        <f>I134+I135+I138+I143+I165+I166+I147</f>
        <v>31970209</v>
      </c>
      <c r="J133" s="553"/>
      <c r="K133" s="273"/>
      <c r="L133" s="463"/>
      <c r="M133" s="463"/>
      <c r="N133" s="463"/>
      <c r="O133" s="463"/>
      <c r="P133" s="463"/>
      <c r="Q133" s="463"/>
      <c r="R133" s="463"/>
    </row>
    <row r="134" spans="1:18" ht="15" customHeight="1" x14ac:dyDescent="0.3">
      <c r="A134" s="301">
        <v>423111</v>
      </c>
      <c r="B134" s="582" t="s">
        <v>182</v>
      </c>
      <c r="C134" s="297">
        <f>SUM(D134:I134)</f>
        <v>500000</v>
      </c>
      <c r="D134" s="303"/>
      <c r="E134" s="304"/>
      <c r="F134" s="304"/>
      <c r="G134" s="304"/>
      <c r="H134" s="304"/>
      <c r="I134" s="371">
        <v>500000</v>
      </c>
      <c r="J134" s="560"/>
      <c r="K134" s="452"/>
      <c r="L134" s="464"/>
      <c r="M134" s="450"/>
      <c r="N134" s="450"/>
      <c r="O134" s="450"/>
      <c r="P134" s="450"/>
      <c r="Q134" s="450"/>
      <c r="R134" s="492"/>
    </row>
    <row r="135" spans="1:18" ht="15" customHeight="1" x14ac:dyDescent="0.3">
      <c r="A135" s="318">
        <v>423200</v>
      </c>
      <c r="B135" s="580" t="s">
        <v>352</v>
      </c>
      <c r="C135" s="297">
        <f>SUM(D135:I135)</f>
        <v>2400000</v>
      </c>
      <c r="D135" s="437">
        <f>SUM(D136:D137)</f>
        <v>0</v>
      </c>
      <c r="E135" s="574">
        <f t="shared" ref="E135:I135" si="51">SUM(E136:E137)</f>
        <v>0</v>
      </c>
      <c r="F135" s="574">
        <f t="shared" si="51"/>
        <v>0</v>
      </c>
      <c r="G135" s="574">
        <f t="shared" si="51"/>
        <v>500000</v>
      </c>
      <c r="H135" s="574">
        <f t="shared" si="51"/>
        <v>0</v>
      </c>
      <c r="I135" s="575">
        <f t="shared" si="51"/>
        <v>1900000</v>
      </c>
      <c r="J135" s="560"/>
      <c r="K135" s="452"/>
      <c r="L135" s="464"/>
      <c r="M135" s="450"/>
      <c r="N135" s="450"/>
      <c r="O135" s="450"/>
      <c r="P135" s="450"/>
      <c r="Q135" s="450"/>
      <c r="R135" s="450"/>
    </row>
    <row r="136" spans="1:18" ht="15" customHeight="1" x14ac:dyDescent="0.3">
      <c r="A136" s="418">
        <v>423221</v>
      </c>
      <c r="B136" s="583" t="s">
        <v>353</v>
      </c>
      <c r="C136" s="413">
        <f t="shared" ref="C136" si="52">SUM(D136:I136)</f>
        <v>250000</v>
      </c>
      <c r="D136" s="420"/>
      <c r="E136" s="421"/>
      <c r="F136" s="421"/>
      <c r="G136" s="421"/>
      <c r="H136" s="421"/>
      <c r="I136" s="422">
        <v>250000</v>
      </c>
      <c r="J136" s="565"/>
      <c r="K136" s="444"/>
      <c r="L136" s="493"/>
      <c r="M136" s="445"/>
      <c r="N136" s="445"/>
      <c r="O136" s="445"/>
      <c r="P136" s="445"/>
      <c r="Q136" s="445"/>
      <c r="R136" s="446"/>
    </row>
    <row r="137" spans="1:18" ht="15" customHeight="1" x14ac:dyDescent="0.3">
      <c r="A137" s="411">
        <v>423291</v>
      </c>
      <c r="B137" s="584" t="s">
        <v>59</v>
      </c>
      <c r="C137" s="413">
        <f>SUM(D137:I137)</f>
        <v>2150000</v>
      </c>
      <c r="D137" s="414"/>
      <c r="E137" s="415"/>
      <c r="F137" s="415"/>
      <c r="G137" s="416">
        <v>500000</v>
      </c>
      <c r="H137" s="415"/>
      <c r="I137" s="417">
        <v>1650000</v>
      </c>
      <c r="J137" s="565"/>
      <c r="K137" s="444"/>
      <c r="L137" s="441"/>
      <c r="M137" s="445"/>
      <c r="N137" s="445"/>
      <c r="O137" s="445"/>
      <c r="P137" s="446"/>
      <c r="Q137" s="445"/>
      <c r="R137" s="446"/>
    </row>
    <row r="138" spans="1:18" ht="15" customHeight="1" x14ac:dyDescent="0.3">
      <c r="A138" s="285">
        <v>423300</v>
      </c>
      <c r="B138" s="578" t="s">
        <v>330</v>
      </c>
      <c r="C138" s="297">
        <f>SUM(D138:I138)</f>
        <v>2300000</v>
      </c>
      <c r="D138" s="298">
        <f t="shared" ref="D138:H138" si="53">SUM(D139:D142)</f>
        <v>0</v>
      </c>
      <c r="E138" s="299">
        <f t="shared" si="53"/>
        <v>0</v>
      </c>
      <c r="F138" s="299">
        <f t="shared" si="53"/>
        <v>0</v>
      </c>
      <c r="G138" s="299">
        <f t="shared" si="53"/>
        <v>0</v>
      </c>
      <c r="H138" s="299">
        <f t="shared" si="53"/>
        <v>0</v>
      </c>
      <c r="I138" s="300">
        <f>SUM(I139:I142)</f>
        <v>2300000</v>
      </c>
      <c r="J138" s="554"/>
      <c r="K138" s="458"/>
      <c r="L138" s="464"/>
      <c r="M138" s="464"/>
      <c r="N138" s="464"/>
      <c r="O138" s="464"/>
      <c r="P138" s="464"/>
      <c r="Q138" s="464"/>
      <c r="R138" s="464"/>
    </row>
    <row r="139" spans="1:18" ht="15" customHeight="1" x14ac:dyDescent="0.3">
      <c r="A139" s="173">
        <v>423311</v>
      </c>
      <c r="B139" s="577" t="s">
        <v>149</v>
      </c>
      <c r="C139" s="347">
        <f t="shared" si="28"/>
        <v>500000</v>
      </c>
      <c r="D139" s="332"/>
      <c r="E139" s="333"/>
      <c r="F139" s="333"/>
      <c r="G139" s="333"/>
      <c r="H139" s="333"/>
      <c r="I139" s="339">
        <v>500000</v>
      </c>
      <c r="J139" s="555"/>
      <c r="K139" s="218"/>
      <c r="L139" s="440"/>
      <c r="M139" s="442"/>
      <c r="N139" s="442"/>
      <c r="O139" s="442"/>
      <c r="P139" s="442"/>
      <c r="Q139" s="442"/>
      <c r="R139" s="491"/>
    </row>
    <row r="140" spans="1:18" ht="15" customHeight="1" x14ac:dyDescent="0.3">
      <c r="A140" s="173">
        <v>423321</v>
      </c>
      <c r="B140" s="577" t="s">
        <v>60</v>
      </c>
      <c r="C140" s="347">
        <f t="shared" si="28"/>
        <v>300000</v>
      </c>
      <c r="D140" s="332"/>
      <c r="E140" s="333"/>
      <c r="F140" s="333"/>
      <c r="G140" s="333"/>
      <c r="H140" s="333"/>
      <c r="I140" s="339">
        <v>300000</v>
      </c>
      <c r="J140" s="555" t="s">
        <v>407</v>
      </c>
      <c r="K140" s="218"/>
      <c r="L140" s="440"/>
      <c r="M140" s="442"/>
      <c r="N140" s="442"/>
      <c r="O140" s="442"/>
      <c r="P140" s="442"/>
      <c r="Q140" s="442"/>
      <c r="R140" s="491"/>
    </row>
    <row r="141" spans="1:18" ht="15" customHeight="1" x14ac:dyDescent="0.3">
      <c r="A141" s="173">
        <v>423323</v>
      </c>
      <c r="B141" s="577" t="s">
        <v>133</v>
      </c>
      <c r="C141" s="347">
        <f t="shared" si="28"/>
        <v>300000</v>
      </c>
      <c r="D141" s="332"/>
      <c r="E141" s="333"/>
      <c r="F141" s="333"/>
      <c r="G141" s="333"/>
      <c r="H141" s="333"/>
      <c r="I141" s="339">
        <v>300000</v>
      </c>
      <c r="J141" s="555"/>
      <c r="K141" s="218"/>
      <c r="L141" s="440"/>
      <c r="M141" s="442"/>
      <c r="N141" s="442"/>
      <c r="O141" s="442"/>
      <c r="P141" s="442"/>
      <c r="Q141" s="442"/>
      <c r="R141" s="491"/>
    </row>
    <row r="142" spans="1:18" ht="15" customHeight="1" x14ac:dyDescent="0.3">
      <c r="A142" s="173">
        <v>42339901</v>
      </c>
      <c r="B142" s="577" t="s">
        <v>160</v>
      </c>
      <c r="C142" s="347">
        <f t="shared" si="28"/>
        <v>1200000</v>
      </c>
      <c r="D142" s="332"/>
      <c r="E142" s="333"/>
      <c r="F142" s="333"/>
      <c r="G142" s="333"/>
      <c r="H142" s="333"/>
      <c r="I142" s="339">
        <v>1200000</v>
      </c>
      <c r="J142" s="555" t="s">
        <v>408</v>
      </c>
      <c r="K142" s="218"/>
      <c r="L142" s="440"/>
      <c r="M142" s="442"/>
      <c r="N142" s="442"/>
      <c r="O142" s="442"/>
      <c r="P142" s="442"/>
      <c r="Q142" s="442"/>
      <c r="R142" s="491"/>
    </row>
    <row r="143" spans="1:18" ht="15" customHeight="1" x14ac:dyDescent="0.3">
      <c r="A143" s="285">
        <v>423400</v>
      </c>
      <c r="B143" s="578" t="s">
        <v>331</v>
      </c>
      <c r="C143" s="297">
        <f>SUM(D143:I143)</f>
        <v>5644000</v>
      </c>
      <c r="D143" s="298">
        <f>SUM(D144:D146)</f>
        <v>0</v>
      </c>
      <c r="E143" s="299">
        <f t="shared" ref="E143:H143" si="54">SUM(E144:E146)</f>
        <v>0</v>
      </c>
      <c r="F143" s="299">
        <f t="shared" si="54"/>
        <v>0</v>
      </c>
      <c r="G143" s="299">
        <f t="shared" si="54"/>
        <v>0</v>
      </c>
      <c r="H143" s="299">
        <f t="shared" si="54"/>
        <v>0</v>
      </c>
      <c r="I143" s="300">
        <f>SUM(I144:I146)</f>
        <v>5644000</v>
      </c>
      <c r="J143" s="554"/>
      <c r="K143" s="458"/>
      <c r="L143" s="464"/>
      <c r="M143" s="464"/>
      <c r="N143" s="464"/>
      <c r="O143" s="464"/>
      <c r="P143" s="464"/>
      <c r="Q143" s="464"/>
      <c r="R143" s="464"/>
    </row>
    <row r="144" spans="1:18" ht="15" customHeight="1" x14ac:dyDescent="0.3">
      <c r="A144" s="173">
        <v>423431</v>
      </c>
      <c r="B144" s="577" t="s">
        <v>61</v>
      </c>
      <c r="C144" s="347">
        <f t="shared" si="28"/>
        <v>4800000</v>
      </c>
      <c r="D144" s="332"/>
      <c r="E144" s="333"/>
      <c r="F144" s="333"/>
      <c r="G144" s="333"/>
      <c r="H144" s="333"/>
      <c r="I144" s="339">
        <v>4800000</v>
      </c>
      <c r="J144" s="555"/>
      <c r="K144" s="218"/>
      <c r="L144" s="440"/>
      <c r="M144" s="442"/>
      <c r="N144" s="442"/>
      <c r="O144" s="442"/>
      <c r="P144" s="442"/>
      <c r="Q144" s="442"/>
      <c r="R144" s="491"/>
    </row>
    <row r="145" spans="1:19" ht="15" customHeight="1" x14ac:dyDescent="0.3">
      <c r="A145" s="173">
        <v>423432</v>
      </c>
      <c r="B145" s="577" t="s">
        <v>62</v>
      </c>
      <c r="C145" s="347">
        <f t="shared" si="28"/>
        <v>700000</v>
      </c>
      <c r="D145" s="332"/>
      <c r="E145" s="333"/>
      <c r="F145" s="333"/>
      <c r="G145" s="333"/>
      <c r="H145" s="333"/>
      <c r="I145" s="339">
        <v>700000</v>
      </c>
      <c r="J145" s="555"/>
      <c r="K145" s="218"/>
      <c r="L145" s="440"/>
      <c r="M145" s="442"/>
      <c r="N145" s="442"/>
      <c r="O145" s="442"/>
      <c r="P145" s="442"/>
      <c r="Q145" s="442"/>
      <c r="R145" s="491"/>
    </row>
    <row r="146" spans="1:19" ht="15" customHeight="1" x14ac:dyDescent="0.3">
      <c r="A146" s="173">
        <v>423449</v>
      </c>
      <c r="B146" s="577" t="s">
        <v>140</v>
      </c>
      <c r="C146" s="347">
        <f t="shared" si="28"/>
        <v>144000</v>
      </c>
      <c r="D146" s="332"/>
      <c r="E146" s="333"/>
      <c r="F146" s="333"/>
      <c r="G146" s="333"/>
      <c r="H146" s="333"/>
      <c r="I146" s="339">
        <v>144000</v>
      </c>
      <c r="J146" s="555"/>
      <c r="K146" s="218"/>
      <c r="L146" s="440"/>
      <c r="M146" s="442"/>
      <c r="N146" s="442"/>
      <c r="O146" s="442"/>
      <c r="P146" s="442"/>
      <c r="Q146" s="442"/>
      <c r="R146" s="491"/>
    </row>
    <row r="147" spans="1:19" ht="15" customHeight="1" x14ac:dyDescent="0.3">
      <c r="A147" s="285">
        <v>423500</v>
      </c>
      <c r="B147" s="578" t="s">
        <v>332</v>
      </c>
      <c r="C147" s="297">
        <f>SUM(D147:I147)</f>
        <v>21116209</v>
      </c>
      <c r="D147" s="298">
        <f>SUM(D148:D160)</f>
        <v>0</v>
      </c>
      <c r="E147" s="299">
        <f t="shared" ref="E147:H147" si="55">SUM(E148:E160)</f>
        <v>0</v>
      </c>
      <c r="F147" s="299">
        <f t="shared" si="55"/>
        <v>0</v>
      </c>
      <c r="G147" s="299">
        <f t="shared" si="55"/>
        <v>100000</v>
      </c>
      <c r="H147" s="299">
        <f t="shared" si="55"/>
        <v>0</v>
      </c>
      <c r="I147" s="300">
        <f>SUM(I148:I160)</f>
        <v>21016209</v>
      </c>
      <c r="J147" s="554"/>
      <c r="K147" s="458"/>
      <c r="L147" s="464"/>
      <c r="M147" s="464"/>
      <c r="N147" s="464"/>
      <c r="O147" s="464"/>
      <c r="P147" s="464"/>
      <c r="Q147" s="464"/>
      <c r="R147" s="464"/>
    </row>
    <row r="148" spans="1:19" ht="14.1" customHeight="1" x14ac:dyDescent="0.3">
      <c r="A148" s="173">
        <v>423521</v>
      </c>
      <c r="B148" s="577" t="s">
        <v>151</v>
      </c>
      <c r="C148" s="347">
        <f>SUM(D148:I148)</f>
        <v>800000</v>
      </c>
      <c r="D148" s="332"/>
      <c r="E148" s="333"/>
      <c r="F148" s="333"/>
      <c r="G148" s="333"/>
      <c r="H148" s="333"/>
      <c r="I148" s="339">
        <v>800000</v>
      </c>
      <c r="J148" s="555"/>
      <c r="K148" s="218"/>
      <c r="L148" s="440"/>
      <c r="M148" s="442"/>
      <c r="N148" s="442"/>
      <c r="O148" s="442"/>
      <c r="P148" s="442"/>
      <c r="Q148" s="442"/>
      <c r="R148" s="491"/>
    </row>
    <row r="149" spans="1:19" ht="14.1" customHeight="1" x14ac:dyDescent="0.3">
      <c r="A149" s="173">
        <v>423541</v>
      </c>
      <c r="B149" s="577" t="s">
        <v>166</v>
      </c>
      <c r="C149" s="347">
        <f t="shared" si="28"/>
        <v>10300209</v>
      </c>
      <c r="D149" s="332"/>
      <c r="E149" s="333"/>
      <c r="F149" s="333"/>
      <c r="G149" s="333"/>
      <c r="H149" s="333"/>
      <c r="I149" s="339">
        <v>10300209</v>
      </c>
      <c r="J149" s="617" t="s">
        <v>409</v>
      </c>
      <c r="K149" s="218"/>
      <c r="L149" s="440"/>
      <c r="M149" s="442"/>
      <c r="N149" s="442"/>
      <c r="O149" s="442"/>
      <c r="P149" s="442"/>
      <c r="Q149" s="442"/>
      <c r="R149" s="491"/>
    </row>
    <row r="150" spans="1:19" ht="14.1" customHeight="1" x14ac:dyDescent="0.3">
      <c r="A150" s="173">
        <v>423542</v>
      </c>
      <c r="B150" s="577" t="s">
        <v>150</v>
      </c>
      <c r="C150" s="347">
        <f t="shared" si="28"/>
        <v>150000</v>
      </c>
      <c r="D150" s="332"/>
      <c r="E150" s="333"/>
      <c r="F150" s="333"/>
      <c r="G150" s="333"/>
      <c r="H150" s="333"/>
      <c r="I150" s="339">
        <v>150000</v>
      </c>
      <c r="J150" s="555"/>
      <c r="K150" s="218"/>
      <c r="L150" s="440"/>
      <c r="M150" s="442"/>
      <c r="N150" s="442"/>
      <c r="O150" s="442"/>
      <c r="P150" s="442"/>
      <c r="Q150" s="442"/>
      <c r="R150" s="491"/>
    </row>
    <row r="151" spans="1:19" ht="14.1" customHeight="1" x14ac:dyDescent="0.3">
      <c r="A151" s="173">
        <v>423591</v>
      </c>
      <c r="B151" s="577" t="s">
        <v>63</v>
      </c>
      <c r="C151" s="347">
        <f t="shared" si="28"/>
        <v>1700000</v>
      </c>
      <c r="D151" s="332"/>
      <c r="E151" s="333"/>
      <c r="F151" s="333"/>
      <c r="G151" s="333"/>
      <c r="H151" s="333"/>
      <c r="I151" s="339">
        <v>1700000</v>
      </c>
      <c r="J151" s="555"/>
      <c r="K151" s="218"/>
      <c r="L151" s="440"/>
      <c r="M151" s="442"/>
      <c r="N151" s="442"/>
      <c r="O151" s="442"/>
      <c r="P151" s="442"/>
      <c r="Q151" s="442"/>
      <c r="R151" s="491"/>
    </row>
    <row r="152" spans="1:19" ht="14.1" customHeight="1" x14ac:dyDescent="0.3">
      <c r="A152" s="173">
        <v>42359901</v>
      </c>
      <c r="B152" s="577" t="s">
        <v>64</v>
      </c>
      <c r="C152" s="347">
        <f t="shared" si="28"/>
        <v>600000</v>
      </c>
      <c r="D152" s="332"/>
      <c r="E152" s="333"/>
      <c r="F152" s="333"/>
      <c r="G152" s="333"/>
      <c r="H152" s="333"/>
      <c r="I152" s="339">
        <v>600000</v>
      </c>
      <c r="J152" s="555"/>
      <c r="K152" s="218"/>
      <c r="L152" s="440"/>
      <c r="M152" s="442"/>
      <c r="N152" s="442"/>
      <c r="O152" s="442"/>
      <c r="P152" s="442"/>
      <c r="Q152" s="442"/>
      <c r="R152" s="491"/>
    </row>
    <row r="153" spans="1:19" ht="14.1" customHeight="1" x14ac:dyDescent="0.3">
      <c r="A153" s="173">
        <v>42359903</v>
      </c>
      <c r="B153" s="577" t="s">
        <v>131</v>
      </c>
      <c r="C153" s="347">
        <f t="shared" si="28"/>
        <v>600000</v>
      </c>
      <c r="D153" s="332"/>
      <c r="E153" s="333"/>
      <c r="F153" s="333"/>
      <c r="G153" s="333"/>
      <c r="H153" s="333"/>
      <c r="I153" s="339">
        <v>600000</v>
      </c>
      <c r="J153" s="555"/>
      <c r="K153" s="218"/>
      <c r="L153" s="440"/>
      <c r="M153" s="442"/>
      <c r="N153" s="442"/>
      <c r="O153" s="442"/>
      <c r="P153" s="442"/>
      <c r="Q153" s="442"/>
      <c r="R153" s="491"/>
    </row>
    <row r="154" spans="1:19" ht="14.1" customHeight="1" x14ac:dyDescent="0.3">
      <c r="A154" s="173">
        <v>42359904</v>
      </c>
      <c r="B154" s="577" t="s">
        <v>153</v>
      </c>
      <c r="C154" s="347">
        <f t="shared" si="28"/>
        <v>500000</v>
      </c>
      <c r="D154" s="332"/>
      <c r="E154" s="333"/>
      <c r="F154" s="333"/>
      <c r="G154" s="333"/>
      <c r="H154" s="333"/>
      <c r="I154" s="339">
        <v>500000</v>
      </c>
      <c r="J154" s="555"/>
      <c r="K154" s="218"/>
      <c r="L154" s="440"/>
      <c r="M154" s="442"/>
      <c r="N154" s="442"/>
      <c r="O154" s="442"/>
      <c r="P154" s="442"/>
      <c r="Q154" s="442"/>
      <c r="R154" s="491"/>
    </row>
    <row r="155" spans="1:19" ht="14.1" customHeight="1" x14ac:dyDescent="0.3">
      <c r="A155" s="173">
        <v>42359905</v>
      </c>
      <c r="B155" s="577" t="s">
        <v>152</v>
      </c>
      <c r="C155" s="347">
        <f>SUM(D155:I155)</f>
        <v>500000</v>
      </c>
      <c r="D155" s="332"/>
      <c r="E155" s="333"/>
      <c r="F155" s="333"/>
      <c r="G155" s="333"/>
      <c r="H155" s="333"/>
      <c r="I155" s="339">
        <v>500000</v>
      </c>
      <c r="J155" s="555"/>
      <c r="K155" s="218"/>
      <c r="L155" s="440"/>
      <c r="M155" s="442"/>
      <c r="N155" s="442"/>
      <c r="O155" s="442"/>
      <c r="P155" s="442"/>
      <c r="Q155" s="442"/>
      <c r="R155" s="491"/>
    </row>
    <row r="156" spans="1:19" ht="14.1" customHeight="1" x14ac:dyDescent="0.3">
      <c r="A156" s="173">
        <v>42359906</v>
      </c>
      <c r="B156" s="577" t="s">
        <v>65</v>
      </c>
      <c r="C156" s="347">
        <f t="shared" si="28"/>
        <v>4000000</v>
      </c>
      <c r="D156" s="332"/>
      <c r="E156" s="333"/>
      <c r="F156" s="333"/>
      <c r="G156" s="333"/>
      <c r="H156" s="333"/>
      <c r="I156" s="339">
        <v>4000000</v>
      </c>
      <c r="J156" s="555"/>
      <c r="K156" s="218"/>
      <c r="L156" s="440"/>
      <c r="M156" s="442"/>
      <c r="N156" s="442"/>
      <c r="O156" s="442"/>
      <c r="P156" s="442"/>
      <c r="Q156" s="442"/>
      <c r="R156" s="491"/>
    </row>
    <row r="157" spans="1:19" ht="14.1" customHeight="1" x14ac:dyDescent="0.3">
      <c r="A157" s="173">
        <v>42359907</v>
      </c>
      <c r="B157" s="577" t="s">
        <v>66</v>
      </c>
      <c r="C157" s="347">
        <f t="shared" si="28"/>
        <v>206000</v>
      </c>
      <c r="D157" s="332"/>
      <c r="E157" s="333"/>
      <c r="F157" s="333"/>
      <c r="G157" s="333">
        <v>100000</v>
      </c>
      <c r="H157" s="333"/>
      <c r="I157" s="339">
        <v>106000</v>
      </c>
      <c r="J157" s="555"/>
      <c r="K157" s="218"/>
      <c r="L157" s="440"/>
      <c r="M157" s="442"/>
      <c r="N157" s="442"/>
      <c r="O157" s="442"/>
      <c r="P157" s="442"/>
      <c r="Q157" s="442"/>
      <c r="R157" s="491"/>
    </row>
    <row r="158" spans="1:19" ht="14.1" customHeight="1" x14ac:dyDescent="0.3">
      <c r="A158" s="173">
        <v>42359910</v>
      </c>
      <c r="B158" s="577" t="s">
        <v>183</v>
      </c>
      <c r="C158" s="347">
        <f t="shared" si="28"/>
        <v>620000</v>
      </c>
      <c r="D158" s="332"/>
      <c r="E158" s="333"/>
      <c r="F158" s="333"/>
      <c r="G158" s="333"/>
      <c r="H158" s="333"/>
      <c r="I158" s="339">
        <v>620000</v>
      </c>
      <c r="J158" s="592"/>
      <c r="K158" s="218"/>
      <c r="L158" s="440"/>
      <c r="M158" s="442"/>
      <c r="N158" s="442"/>
      <c r="O158" s="442"/>
      <c r="P158" s="442"/>
      <c r="Q158" s="442"/>
      <c r="R158" s="491"/>
      <c r="S158" s="221"/>
    </row>
    <row r="159" spans="1:19" ht="14.1" customHeight="1" x14ac:dyDescent="0.3">
      <c r="A159" s="573">
        <v>42359911</v>
      </c>
      <c r="B159" s="585" t="s">
        <v>225</v>
      </c>
      <c r="C159" s="347">
        <f t="shared" si="28"/>
        <v>540000</v>
      </c>
      <c r="D159" s="332"/>
      <c r="E159" s="333"/>
      <c r="F159" s="333"/>
      <c r="G159" s="333"/>
      <c r="H159" s="333"/>
      <c r="I159" s="339">
        <v>540000</v>
      </c>
      <c r="J159" s="555"/>
      <c r="K159" s="218"/>
      <c r="L159" s="440"/>
      <c r="M159" s="442"/>
      <c r="N159" s="442"/>
      <c r="O159" s="442"/>
      <c r="P159" s="442"/>
      <c r="Q159" s="442"/>
      <c r="R159" s="491"/>
      <c r="S159" s="221"/>
    </row>
    <row r="160" spans="1:19" ht="14.1" customHeight="1" thickBot="1" x14ac:dyDescent="0.35">
      <c r="A160" s="179">
        <v>42359912</v>
      </c>
      <c r="B160" s="586" t="s">
        <v>362</v>
      </c>
      <c r="C160" s="373">
        <f t="shared" si="28"/>
        <v>600000</v>
      </c>
      <c r="D160" s="374"/>
      <c r="E160" s="375"/>
      <c r="F160" s="375"/>
      <c r="G160" s="375"/>
      <c r="H160" s="375"/>
      <c r="I160" s="376">
        <v>600000</v>
      </c>
      <c r="J160" s="592"/>
      <c r="K160" s="218"/>
      <c r="L160" s="440"/>
      <c r="M160" s="442"/>
      <c r="N160" s="442"/>
      <c r="O160" s="442"/>
      <c r="P160" s="442"/>
      <c r="Q160" s="442"/>
      <c r="R160" s="491"/>
    </row>
    <row r="161" spans="1:18" ht="16.5" customHeight="1" thickBot="1" x14ac:dyDescent="0.35">
      <c r="A161" s="658" t="s">
        <v>4</v>
      </c>
      <c r="B161" s="659" t="s">
        <v>230</v>
      </c>
      <c r="C161" s="660" t="s">
        <v>264</v>
      </c>
      <c r="D161" s="661"/>
      <c r="E161" s="661"/>
      <c r="F161" s="661"/>
      <c r="G161" s="661"/>
      <c r="H161" s="661"/>
      <c r="I161" s="662"/>
      <c r="J161" s="551"/>
      <c r="K161" s="273"/>
      <c r="L161" s="273"/>
      <c r="M161" s="515"/>
      <c r="N161" s="515"/>
      <c r="O161" s="515"/>
      <c r="P161" s="515"/>
      <c r="Q161" s="515"/>
      <c r="R161" s="515"/>
    </row>
    <row r="162" spans="1:18" ht="16.5" customHeight="1" x14ac:dyDescent="0.3">
      <c r="A162" s="649"/>
      <c r="B162" s="651"/>
      <c r="C162" s="641" t="s">
        <v>309</v>
      </c>
      <c r="D162" s="643" t="s">
        <v>265</v>
      </c>
      <c r="E162" s="644"/>
      <c r="F162" s="644"/>
      <c r="G162" s="644"/>
      <c r="H162" s="645" t="s">
        <v>233</v>
      </c>
      <c r="I162" s="646" t="s">
        <v>234</v>
      </c>
      <c r="J162" s="558"/>
      <c r="K162" s="513"/>
      <c r="L162" s="514"/>
      <c r="M162" s="273"/>
      <c r="N162" s="515"/>
      <c r="O162" s="515"/>
      <c r="P162" s="515"/>
      <c r="Q162" s="273"/>
      <c r="R162" s="273"/>
    </row>
    <row r="163" spans="1:18" ht="21" customHeight="1" x14ac:dyDescent="0.3">
      <c r="A163" s="649"/>
      <c r="B163" s="651"/>
      <c r="C163" s="642"/>
      <c r="D163" s="613" t="s">
        <v>266</v>
      </c>
      <c r="E163" s="614" t="s">
        <v>236</v>
      </c>
      <c r="F163" s="614" t="s">
        <v>237</v>
      </c>
      <c r="G163" s="614" t="s">
        <v>238</v>
      </c>
      <c r="H163" s="644"/>
      <c r="I163" s="647"/>
      <c r="J163" s="558"/>
      <c r="K163" s="513"/>
      <c r="L163" s="514"/>
      <c r="M163" s="272"/>
      <c r="N163" s="272"/>
      <c r="O163" s="272"/>
      <c r="P163" s="272"/>
      <c r="Q163" s="515"/>
      <c r="R163" s="515"/>
    </row>
    <row r="164" spans="1:18" ht="16.5" customHeight="1" x14ac:dyDescent="0.3">
      <c r="A164" s="200" t="s">
        <v>239</v>
      </c>
      <c r="B164" s="244" t="s">
        <v>240</v>
      </c>
      <c r="C164" s="247" t="s">
        <v>241</v>
      </c>
      <c r="D164" s="246" t="s">
        <v>242</v>
      </c>
      <c r="E164" s="167" t="s">
        <v>243</v>
      </c>
      <c r="F164" s="167" t="s">
        <v>244</v>
      </c>
      <c r="G164" s="167" t="s">
        <v>245</v>
      </c>
      <c r="H164" s="167" t="s">
        <v>246</v>
      </c>
      <c r="I164" s="168" t="s">
        <v>247</v>
      </c>
      <c r="J164" s="552"/>
      <c r="K164" s="461"/>
      <c r="L164" s="462"/>
      <c r="M164" s="462"/>
      <c r="N164" s="462"/>
      <c r="O164" s="462"/>
      <c r="P164" s="462"/>
      <c r="Q164" s="462"/>
      <c r="R164" s="462"/>
    </row>
    <row r="165" spans="1:18" ht="16.5" customHeight="1" x14ac:dyDescent="0.3">
      <c r="A165" s="301">
        <v>423711</v>
      </c>
      <c r="B165" s="302" t="s">
        <v>67</v>
      </c>
      <c r="C165" s="297">
        <f>SUM(D165:I165)</f>
        <v>600000</v>
      </c>
      <c r="D165" s="303"/>
      <c r="E165" s="304"/>
      <c r="F165" s="304"/>
      <c r="G165" s="304"/>
      <c r="H165" s="304"/>
      <c r="I165" s="371">
        <v>600000</v>
      </c>
      <c r="J165" s="560"/>
      <c r="K165" s="452"/>
      <c r="L165" s="464"/>
      <c r="M165" s="450"/>
      <c r="N165" s="450"/>
      <c r="O165" s="450"/>
      <c r="P165" s="450"/>
      <c r="Q165" s="450"/>
      <c r="R165" s="492"/>
    </row>
    <row r="166" spans="1:18" ht="16.5" customHeight="1" x14ac:dyDescent="0.3">
      <c r="A166" s="301">
        <v>423911</v>
      </c>
      <c r="B166" s="302" t="s">
        <v>136</v>
      </c>
      <c r="C166" s="297">
        <f t="shared" si="28"/>
        <v>10000</v>
      </c>
      <c r="D166" s="303"/>
      <c r="E166" s="304"/>
      <c r="F166" s="304"/>
      <c r="G166" s="304"/>
      <c r="H166" s="304"/>
      <c r="I166" s="371">
        <v>10000</v>
      </c>
      <c r="J166" s="560"/>
      <c r="K166" s="452"/>
      <c r="L166" s="464"/>
      <c r="M166" s="450"/>
      <c r="N166" s="450"/>
      <c r="O166" s="450"/>
      <c r="P166" s="450"/>
      <c r="Q166" s="450"/>
      <c r="R166" s="492"/>
    </row>
    <row r="167" spans="1:18" ht="16.5" customHeight="1" x14ac:dyDescent="0.3">
      <c r="A167" s="171">
        <v>424000</v>
      </c>
      <c r="B167" s="238" t="s">
        <v>284</v>
      </c>
      <c r="C167" s="254">
        <f>SUM(D167:I167)</f>
        <v>4616799</v>
      </c>
      <c r="D167" s="250">
        <f>SUM(D168:D169)</f>
        <v>0</v>
      </c>
      <c r="E167" s="172">
        <f t="shared" ref="E167:H167" si="56">SUM(E168:E169)</f>
        <v>0</v>
      </c>
      <c r="F167" s="172">
        <f t="shared" si="56"/>
        <v>0</v>
      </c>
      <c r="G167" s="172">
        <f t="shared" si="56"/>
        <v>1000000</v>
      </c>
      <c r="H167" s="172">
        <f t="shared" si="56"/>
        <v>0</v>
      </c>
      <c r="I167" s="176">
        <f>SUM(I168:I169)</f>
        <v>3616799</v>
      </c>
      <c r="J167" s="553"/>
      <c r="K167" s="273"/>
      <c r="L167" s="463"/>
      <c r="M167" s="463"/>
      <c r="N167" s="463"/>
      <c r="O167" s="463"/>
      <c r="P167" s="463"/>
      <c r="Q167" s="463"/>
      <c r="R167" s="463"/>
    </row>
    <row r="168" spans="1:18" ht="16.5" customHeight="1" x14ac:dyDescent="0.3">
      <c r="A168" s="301">
        <v>424331</v>
      </c>
      <c r="B168" s="302" t="s">
        <v>69</v>
      </c>
      <c r="C168" s="297">
        <f t="shared" si="28"/>
        <v>1900000</v>
      </c>
      <c r="D168" s="303"/>
      <c r="E168" s="304"/>
      <c r="F168" s="304"/>
      <c r="G168" s="304">
        <v>1000000</v>
      </c>
      <c r="H168" s="304"/>
      <c r="I168" s="305">
        <v>900000</v>
      </c>
      <c r="J168" s="560"/>
      <c r="K168" s="452"/>
      <c r="L168" s="464"/>
      <c r="M168" s="450"/>
      <c r="N168" s="450"/>
      <c r="O168" s="450"/>
      <c r="P168" s="450"/>
      <c r="Q168" s="450"/>
      <c r="R168" s="450"/>
    </row>
    <row r="169" spans="1:18" ht="25.2" customHeight="1" x14ac:dyDescent="0.3">
      <c r="A169" s="301">
        <v>424911</v>
      </c>
      <c r="B169" s="302" t="s">
        <v>70</v>
      </c>
      <c r="C169" s="297">
        <f t="shared" si="28"/>
        <v>2716799</v>
      </c>
      <c r="D169" s="303"/>
      <c r="E169" s="304"/>
      <c r="F169" s="304"/>
      <c r="G169" s="304"/>
      <c r="H169" s="304"/>
      <c r="I169" s="305">
        <v>2716799</v>
      </c>
      <c r="J169" s="609"/>
      <c r="K169" s="452"/>
      <c r="L169" s="464"/>
      <c r="M169" s="450"/>
      <c r="N169" s="450"/>
      <c r="O169" s="450"/>
      <c r="P169" s="450"/>
      <c r="Q169" s="450"/>
      <c r="R169" s="450"/>
    </row>
    <row r="170" spans="1:18" ht="16.5" customHeight="1" x14ac:dyDescent="0.3">
      <c r="A170" s="171">
        <v>425000</v>
      </c>
      <c r="B170" s="238" t="s">
        <v>285</v>
      </c>
      <c r="C170" s="254">
        <f>SUM(D170:I170)</f>
        <v>12435000</v>
      </c>
      <c r="D170" s="250">
        <f>D171+D175</f>
        <v>0</v>
      </c>
      <c r="E170" s="172">
        <f t="shared" ref="E170:H170" si="57">E171+E175</f>
        <v>0</v>
      </c>
      <c r="F170" s="172">
        <f t="shared" si="57"/>
        <v>0</v>
      </c>
      <c r="G170" s="172">
        <f t="shared" si="57"/>
        <v>3079000</v>
      </c>
      <c r="H170" s="172">
        <f t="shared" si="57"/>
        <v>0</v>
      </c>
      <c r="I170" s="176">
        <f>I171+I175</f>
        <v>9356000</v>
      </c>
      <c r="J170" s="553"/>
      <c r="K170" s="273"/>
      <c r="L170" s="463"/>
      <c r="M170" s="463"/>
      <c r="N170" s="463"/>
      <c r="O170" s="463"/>
      <c r="P170" s="463"/>
      <c r="Q170" s="463"/>
      <c r="R170" s="463"/>
    </row>
    <row r="171" spans="1:18" ht="16.5" customHeight="1" x14ac:dyDescent="0.3">
      <c r="A171" s="285">
        <v>425100</v>
      </c>
      <c r="B171" s="286" t="s">
        <v>333</v>
      </c>
      <c r="C171" s="297">
        <f>SUM(D171:I171)</f>
        <v>7275000</v>
      </c>
      <c r="D171" s="298">
        <f>SUM(D172:D174)</f>
        <v>0</v>
      </c>
      <c r="E171" s="298">
        <f t="shared" ref="E171:I171" si="58">SUM(E172:E174)</f>
        <v>0</v>
      </c>
      <c r="F171" s="298">
        <f t="shared" si="58"/>
        <v>0</v>
      </c>
      <c r="G171" s="298">
        <f t="shared" si="58"/>
        <v>2020000</v>
      </c>
      <c r="H171" s="298">
        <f t="shared" si="58"/>
        <v>0</v>
      </c>
      <c r="I171" s="306">
        <f t="shared" si="58"/>
        <v>5255000</v>
      </c>
      <c r="J171" s="554"/>
      <c r="K171" s="458"/>
      <c r="L171" s="464"/>
      <c r="M171" s="464"/>
      <c r="N171" s="464"/>
      <c r="O171" s="464"/>
      <c r="P171" s="464"/>
      <c r="Q171" s="464"/>
      <c r="R171" s="464"/>
    </row>
    <row r="172" spans="1:18" ht="16.5" customHeight="1" x14ac:dyDescent="0.3">
      <c r="A172" s="425">
        <v>425115</v>
      </c>
      <c r="B172" s="426" t="s">
        <v>354</v>
      </c>
      <c r="C172" s="413">
        <f>SUM(D172:I172)</f>
        <v>0</v>
      </c>
      <c r="D172" s="427"/>
      <c r="E172" s="428"/>
      <c r="F172" s="428"/>
      <c r="G172" s="428"/>
      <c r="H172" s="428"/>
      <c r="I172" s="429"/>
      <c r="J172" s="566"/>
      <c r="K172" s="448"/>
      <c r="L172" s="449"/>
      <c r="M172" s="449"/>
      <c r="N172" s="449"/>
      <c r="O172" s="449"/>
      <c r="P172" s="449"/>
      <c r="Q172" s="449"/>
      <c r="R172" s="449"/>
    </row>
    <row r="173" spans="1:18" ht="16.5" customHeight="1" x14ac:dyDescent="0.3">
      <c r="A173" s="173">
        <v>425117</v>
      </c>
      <c r="B173" s="227" t="s">
        <v>72</v>
      </c>
      <c r="C173" s="347">
        <f t="shared" si="28"/>
        <v>75000</v>
      </c>
      <c r="D173" s="332"/>
      <c r="E173" s="333"/>
      <c r="F173" s="333"/>
      <c r="G173" s="341">
        <v>20000</v>
      </c>
      <c r="H173" s="341"/>
      <c r="I173" s="339">
        <v>55000</v>
      </c>
      <c r="J173" s="567" t="s">
        <v>410</v>
      </c>
      <c r="K173" s="495"/>
      <c r="L173" s="449"/>
      <c r="M173" s="496"/>
      <c r="N173" s="496"/>
      <c r="O173" s="496"/>
      <c r="P173" s="497"/>
      <c r="Q173" s="497"/>
      <c r="R173" s="497"/>
    </row>
    <row r="174" spans="1:18" ht="16.5" customHeight="1" x14ac:dyDescent="0.3">
      <c r="A174" s="173">
        <v>425119</v>
      </c>
      <c r="B174" s="227" t="s">
        <v>164</v>
      </c>
      <c r="C174" s="347">
        <f>SUM(D174:I174)</f>
        <v>7200000</v>
      </c>
      <c r="D174" s="332"/>
      <c r="E174" s="333"/>
      <c r="F174" s="333"/>
      <c r="G174" s="341">
        <v>2000000</v>
      </c>
      <c r="H174" s="341"/>
      <c r="I174" s="339">
        <v>5200000</v>
      </c>
      <c r="J174" s="567"/>
      <c r="K174" s="495"/>
      <c r="L174" s="449"/>
      <c r="M174" s="496"/>
      <c r="N174" s="496"/>
      <c r="O174" s="496"/>
      <c r="P174" s="497"/>
      <c r="Q174" s="497"/>
      <c r="R174" s="497"/>
    </row>
    <row r="175" spans="1:18" ht="16.5" customHeight="1" x14ac:dyDescent="0.3">
      <c r="A175" s="285">
        <v>425200</v>
      </c>
      <c r="B175" s="286" t="s">
        <v>334</v>
      </c>
      <c r="C175" s="297">
        <f>SUM(D175:I175)</f>
        <v>5160000</v>
      </c>
      <c r="D175" s="298">
        <f t="shared" ref="D175:H175" si="59">SUM(D176:D182)</f>
        <v>0</v>
      </c>
      <c r="E175" s="299">
        <f t="shared" si="59"/>
        <v>0</v>
      </c>
      <c r="F175" s="299">
        <f t="shared" si="59"/>
        <v>0</v>
      </c>
      <c r="G175" s="299">
        <f t="shared" si="59"/>
        <v>1059000</v>
      </c>
      <c r="H175" s="299">
        <f t="shared" si="59"/>
        <v>0</v>
      </c>
      <c r="I175" s="300">
        <f>SUM(I176:I182)</f>
        <v>4101000</v>
      </c>
      <c r="J175" s="554"/>
      <c r="K175" s="458"/>
      <c r="L175" s="464"/>
      <c r="M175" s="464"/>
      <c r="N175" s="464"/>
      <c r="O175" s="464"/>
      <c r="P175" s="464"/>
      <c r="Q175" s="464"/>
      <c r="R175" s="464"/>
    </row>
    <row r="176" spans="1:18" ht="16.5" customHeight="1" x14ac:dyDescent="0.3">
      <c r="A176" s="173">
        <v>425211</v>
      </c>
      <c r="B176" s="227" t="s">
        <v>73</v>
      </c>
      <c r="C176" s="347">
        <f t="shared" si="28"/>
        <v>360000</v>
      </c>
      <c r="D176" s="332"/>
      <c r="E176" s="333"/>
      <c r="F176" s="333"/>
      <c r="G176" s="341"/>
      <c r="H176" s="341"/>
      <c r="I176" s="339">
        <v>360000</v>
      </c>
      <c r="J176" s="555" t="s">
        <v>411</v>
      </c>
      <c r="K176" s="218"/>
      <c r="L176" s="440"/>
      <c r="M176" s="442"/>
      <c r="N176" s="442"/>
      <c r="O176" s="442"/>
      <c r="P176" s="491"/>
      <c r="Q176" s="491"/>
      <c r="R176" s="491"/>
    </row>
    <row r="177" spans="1:18" ht="16.5" customHeight="1" x14ac:dyDescent="0.3">
      <c r="A177" s="173">
        <v>425222</v>
      </c>
      <c r="B177" s="227" t="s">
        <v>74</v>
      </c>
      <c r="C177" s="347">
        <f t="shared" si="28"/>
        <v>120000</v>
      </c>
      <c r="D177" s="332"/>
      <c r="E177" s="333"/>
      <c r="F177" s="333"/>
      <c r="G177" s="341">
        <v>20000</v>
      </c>
      <c r="H177" s="341"/>
      <c r="I177" s="339">
        <v>100000</v>
      </c>
      <c r="J177" s="555"/>
      <c r="K177" s="218"/>
      <c r="L177" s="440"/>
      <c r="M177" s="442"/>
      <c r="N177" s="442"/>
      <c r="O177" s="442"/>
      <c r="P177" s="491"/>
      <c r="Q177" s="491"/>
      <c r="R177" s="491"/>
    </row>
    <row r="178" spans="1:18" ht="16.5" customHeight="1" x14ac:dyDescent="0.3">
      <c r="A178" s="173">
        <v>425223</v>
      </c>
      <c r="B178" s="227" t="s">
        <v>75</v>
      </c>
      <c r="C178" s="347">
        <f t="shared" si="28"/>
        <v>240000</v>
      </c>
      <c r="D178" s="332"/>
      <c r="E178" s="333"/>
      <c r="F178" s="333"/>
      <c r="G178" s="341">
        <v>40000</v>
      </c>
      <c r="H178" s="341"/>
      <c r="I178" s="339">
        <v>200000</v>
      </c>
      <c r="J178" s="555"/>
      <c r="K178" s="218"/>
      <c r="L178" s="440"/>
      <c r="M178" s="442"/>
      <c r="N178" s="442"/>
      <c r="O178" s="442"/>
      <c r="P178" s="491"/>
      <c r="Q178" s="491"/>
      <c r="R178" s="491"/>
    </row>
    <row r="179" spans="1:18" ht="16.5" customHeight="1" x14ac:dyDescent="0.3">
      <c r="A179" s="173">
        <v>425225</v>
      </c>
      <c r="B179" s="227" t="s">
        <v>76</v>
      </c>
      <c r="C179" s="347">
        <f t="shared" si="28"/>
        <v>3000000</v>
      </c>
      <c r="D179" s="332"/>
      <c r="E179" s="333"/>
      <c r="F179" s="333"/>
      <c r="G179" s="341">
        <v>459000</v>
      </c>
      <c r="H179" s="341"/>
      <c r="I179" s="339">
        <v>2541000</v>
      </c>
      <c r="J179" s="555"/>
      <c r="K179" s="218"/>
      <c r="L179" s="440"/>
      <c r="M179" s="442"/>
      <c r="N179" s="442"/>
      <c r="O179" s="442"/>
      <c r="P179" s="491"/>
      <c r="Q179" s="491"/>
      <c r="R179" s="491"/>
    </row>
    <row r="180" spans="1:18" ht="16.5" customHeight="1" x14ac:dyDescent="0.3">
      <c r="A180" s="173">
        <v>425229</v>
      </c>
      <c r="B180" s="227" t="s">
        <v>77</v>
      </c>
      <c r="C180" s="347">
        <f t="shared" si="28"/>
        <v>120000</v>
      </c>
      <c r="D180" s="332"/>
      <c r="E180" s="333"/>
      <c r="F180" s="333"/>
      <c r="G180" s="341">
        <v>20000</v>
      </c>
      <c r="H180" s="341"/>
      <c r="I180" s="339">
        <v>100000</v>
      </c>
      <c r="J180" s="555"/>
      <c r="K180" s="218"/>
      <c r="L180" s="440"/>
      <c r="M180" s="442"/>
      <c r="N180" s="442"/>
      <c r="O180" s="442"/>
      <c r="P180" s="491"/>
      <c r="Q180" s="491"/>
      <c r="R180" s="491"/>
    </row>
    <row r="181" spans="1:18" ht="16.5" customHeight="1" x14ac:dyDescent="0.3">
      <c r="A181" s="173">
        <v>425251</v>
      </c>
      <c r="B181" s="227" t="s">
        <v>78</v>
      </c>
      <c r="C181" s="347">
        <f t="shared" si="28"/>
        <v>1200000</v>
      </c>
      <c r="D181" s="332"/>
      <c r="E181" s="333"/>
      <c r="F181" s="333"/>
      <c r="G181" s="341">
        <v>500000</v>
      </c>
      <c r="H181" s="341"/>
      <c r="I181" s="339">
        <v>700000</v>
      </c>
      <c r="J181" s="555"/>
      <c r="K181" s="218"/>
      <c r="L181" s="440"/>
      <c r="M181" s="442"/>
      <c r="N181" s="442"/>
      <c r="O181" s="442"/>
      <c r="P181" s="491"/>
      <c r="Q181" s="491"/>
      <c r="R181" s="491"/>
    </row>
    <row r="182" spans="1:18" ht="16.5" customHeight="1" x14ac:dyDescent="0.3">
      <c r="A182" s="173">
        <v>425291</v>
      </c>
      <c r="B182" s="227" t="s">
        <v>79</v>
      </c>
      <c r="C182" s="347">
        <f t="shared" si="28"/>
        <v>120000</v>
      </c>
      <c r="D182" s="332"/>
      <c r="E182" s="333"/>
      <c r="F182" s="333"/>
      <c r="G182" s="341">
        <v>20000</v>
      </c>
      <c r="H182" s="341"/>
      <c r="I182" s="339">
        <v>100000</v>
      </c>
      <c r="J182" s="555"/>
      <c r="K182" s="218"/>
      <c r="L182" s="440"/>
      <c r="M182" s="442"/>
      <c r="N182" s="442"/>
      <c r="O182" s="442"/>
      <c r="P182" s="491"/>
      <c r="Q182" s="491"/>
      <c r="R182" s="491"/>
    </row>
    <row r="183" spans="1:18" ht="16.5" customHeight="1" x14ac:dyDescent="0.3">
      <c r="A183" s="171">
        <v>426000</v>
      </c>
      <c r="B183" s="238" t="s">
        <v>286</v>
      </c>
      <c r="C183" s="254">
        <f>SUM(D183:I183)</f>
        <v>78346072</v>
      </c>
      <c r="D183" s="377">
        <f t="shared" ref="D183:H183" si="60">SUM(D184+D191+D196+D201)+D188+D189+D190</f>
        <v>0</v>
      </c>
      <c r="E183" s="377">
        <f t="shared" si="60"/>
        <v>0</v>
      </c>
      <c r="F183" s="377">
        <f t="shared" si="60"/>
        <v>0</v>
      </c>
      <c r="G183" s="377">
        <f>SUM(G184+G191+G196+G201)+G188+G189+G190</f>
        <v>19225000</v>
      </c>
      <c r="H183" s="377">
        <f t="shared" si="60"/>
        <v>0</v>
      </c>
      <c r="I183" s="176">
        <f>SUM(I184+I191+I196+I201)+I188+I189+I190</f>
        <v>59121072</v>
      </c>
      <c r="J183" s="553"/>
      <c r="K183" s="273"/>
      <c r="L183" s="463"/>
      <c r="M183" s="463"/>
      <c r="N183" s="463"/>
      <c r="O183" s="463"/>
      <c r="P183" s="463"/>
      <c r="Q183" s="463"/>
      <c r="R183" s="463"/>
    </row>
    <row r="184" spans="1:18" ht="16.5" customHeight="1" x14ac:dyDescent="0.3">
      <c r="A184" s="285">
        <v>426100</v>
      </c>
      <c r="B184" s="286" t="s">
        <v>335</v>
      </c>
      <c r="C184" s="297">
        <f>SUM(D184:I184)</f>
        <v>3889423</v>
      </c>
      <c r="D184" s="298">
        <f>SUM(D185:D187)</f>
        <v>0</v>
      </c>
      <c r="E184" s="298">
        <f t="shared" ref="E184:I184" si="61">SUM(E185:E187)</f>
        <v>0</v>
      </c>
      <c r="F184" s="298">
        <f t="shared" si="61"/>
        <v>0</v>
      </c>
      <c r="G184" s="298">
        <f t="shared" si="61"/>
        <v>826371</v>
      </c>
      <c r="H184" s="298">
        <f t="shared" si="61"/>
        <v>0</v>
      </c>
      <c r="I184" s="306">
        <f t="shared" si="61"/>
        <v>3063052</v>
      </c>
      <c r="J184" s="554"/>
      <c r="K184" s="458"/>
      <c r="L184" s="464"/>
      <c r="M184" s="464"/>
      <c r="N184" s="464"/>
      <c r="O184" s="464"/>
      <c r="P184" s="464"/>
      <c r="Q184" s="464"/>
      <c r="R184" s="464"/>
    </row>
    <row r="185" spans="1:18" ht="16.5" customHeight="1" x14ac:dyDescent="0.3">
      <c r="A185" s="173">
        <v>426111</v>
      </c>
      <c r="B185" s="227" t="s">
        <v>80</v>
      </c>
      <c r="C185" s="347">
        <f t="shared" si="28"/>
        <v>1826371</v>
      </c>
      <c r="D185" s="332"/>
      <c r="E185" s="333"/>
      <c r="F185" s="333"/>
      <c r="G185" s="341">
        <v>826371</v>
      </c>
      <c r="H185" s="333"/>
      <c r="I185" s="339">
        <v>1000000</v>
      </c>
      <c r="J185" s="555"/>
      <c r="K185" s="218"/>
      <c r="L185" s="440"/>
      <c r="M185" s="442"/>
      <c r="N185" s="442"/>
      <c r="O185" s="442"/>
      <c r="P185" s="491"/>
      <c r="Q185" s="442"/>
      <c r="R185" s="491"/>
    </row>
    <row r="186" spans="1:18" ht="16.5" customHeight="1" x14ac:dyDescent="0.3">
      <c r="A186" s="173">
        <v>426121</v>
      </c>
      <c r="B186" s="227" t="s">
        <v>81</v>
      </c>
      <c r="C186" s="347">
        <f t="shared" si="28"/>
        <v>1475052</v>
      </c>
      <c r="D186" s="332"/>
      <c r="E186" s="333"/>
      <c r="F186" s="333"/>
      <c r="G186" s="341"/>
      <c r="H186" s="333"/>
      <c r="I186" s="339">
        <v>1475052</v>
      </c>
      <c r="J186" s="555"/>
      <c r="K186" s="218"/>
      <c r="L186" s="440"/>
      <c r="M186" s="442"/>
      <c r="N186" s="442"/>
      <c r="O186" s="442"/>
      <c r="P186" s="491"/>
      <c r="Q186" s="442"/>
      <c r="R186" s="491"/>
    </row>
    <row r="187" spans="1:18" ht="16.5" customHeight="1" x14ac:dyDescent="0.3">
      <c r="A187" s="173">
        <v>426131</v>
      </c>
      <c r="B187" s="227" t="s">
        <v>82</v>
      </c>
      <c r="C187" s="347">
        <f t="shared" si="28"/>
        <v>588000</v>
      </c>
      <c r="D187" s="332"/>
      <c r="E187" s="333"/>
      <c r="F187" s="333"/>
      <c r="G187" s="341"/>
      <c r="H187" s="333"/>
      <c r="I187" s="339">
        <v>588000</v>
      </c>
      <c r="J187" s="555"/>
      <c r="K187" s="218"/>
      <c r="L187" s="440"/>
      <c r="M187" s="442"/>
      <c r="N187" s="442"/>
      <c r="O187" s="442"/>
      <c r="P187" s="491"/>
      <c r="Q187" s="442"/>
      <c r="R187" s="491"/>
    </row>
    <row r="188" spans="1:18" ht="16.5" customHeight="1" x14ac:dyDescent="0.3">
      <c r="A188" s="301">
        <v>426311</v>
      </c>
      <c r="B188" s="302" t="s">
        <v>83</v>
      </c>
      <c r="C188" s="297">
        <f t="shared" si="28"/>
        <v>300000</v>
      </c>
      <c r="D188" s="303"/>
      <c r="E188" s="304"/>
      <c r="F188" s="304"/>
      <c r="G188" s="372"/>
      <c r="H188" s="304"/>
      <c r="I188" s="371">
        <v>300000</v>
      </c>
      <c r="J188" s="560"/>
      <c r="K188" s="452"/>
      <c r="L188" s="464"/>
      <c r="M188" s="450"/>
      <c r="N188" s="450"/>
      <c r="O188" s="450"/>
      <c r="P188" s="492"/>
      <c r="Q188" s="450"/>
      <c r="R188" s="492"/>
    </row>
    <row r="189" spans="1:18" ht="16.5" customHeight="1" x14ac:dyDescent="0.3">
      <c r="A189" s="301">
        <v>426411</v>
      </c>
      <c r="B189" s="302" t="s">
        <v>84</v>
      </c>
      <c r="C189" s="297">
        <f t="shared" si="28"/>
        <v>4126800</v>
      </c>
      <c r="D189" s="303"/>
      <c r="E189" s="304"/>
      <c r="F189" s="304"/>
      <c r="G189" s="372">
        <v>500000</v>
      </c>
      <c r="H189" s="304"/>
      <c r="I189" s="371">
        <v>3626800</v>
      </c>
      <c r="J189" s="560"/>
      <c r="K189" s="452"/>
      <c r="L189" s="464"/>
      <c r="M189" s="450"/>
      <c r="N189" s="450"/>
      <c r="O189" s="450"/>
      <c r="P189" s="492"/>
      <c r="Q189" s="450"/>
      <c r="R189" s="492"/>
    </row>
    <row r="190" spans="1:18" ht="16.5" customHeight="1" x14ac:dyDescent="0.3">
      <c r="A190" s="301">
        <v>426591</v>
      </c>
      <c r="B190" s="302" t="s">
        <v>137</v>
      </c>
      <c r="C190" s="297">
        <f t="shared" si="28"/>
        <v>100000</v>
      </c>
      <c r="D190" s="303"/>
      <c r="E190" s="304"/>
      <c r="F190" s="304"/>
      <c r="G190" s="372">
        <v>50000</v>
      </c>
      <c r="H190" s="304"/>
      <c r="I190" s="371">
        <v>50000</v>
      </c>
      <c r="J190" s="560"/>
      <c r="K190" s="452"/>
      <c r="L190" s="464"/>
      <c r="M190" s="450"/>
      <c r="N190" s="450"/>
      <c r="O190" s="450"/>
      <c r="P190" s="492"/>
      <c r="Q190" s="450"/>
      <c r="R190" s="492"/>
    </row>
    <row r="191" spans="1:18" ht="16.5" customHeight="1" x14ac:dyDescent="0.3">
      <c r="A191" s="285">
        <v>426700</v>
      </c>
      <c r="B191" s="286" t="s">
        <v>336</v>
      </c>
      <c r="C191" s="297">
        <f>SUM(D191:I191)</f>
        <v>14918883</v>
      </c>
      <c r="D191" s="298">
        <f>SUM(D192:D195)</f>
        <v>0</v>
      </c>
      <c r="E191" s="299">
        <f t="shared" ref="E191:I191" si="62">SUM(E192:E195)</f>
        <v>0</v>
      </c>
      <c r="F191" s="299">
        <f t="shared" si="62"/>
        <v>0</v>
      </c>
      <c r="G191" s="299">
        <f t="shared" si="62"/>
        <v>5845407</v>
      </c>
      <c r="H191" s="299">
        <f t="shared" si="62"/>
        <v>0</v>
      </c>
      <c r="I191" s="300">
        <f t="shared" si="62"/>
        <v>9073476</v>
      </c>
      <c r="J191" s="554"/>
      <c r="K191" s="458"/>
      <c r="L191" s="464"/>
      <c r="M191" s="464"/>
      <c r="N191" s="464"/>
      <c r="O191" s="464"/>
      <c r="P191" s="464"/>
      <c r="Q191" s="464"/>
      <c r="R191" s="464"/>
    </row>
    <row r="192" spans="1:18" ht="16.5" customHeight="1" x14ac:dyDescent="0.3">
      <c r="A192" s="173">
        <v>426711</v>
      </c>
      <c r="B192" s="227" t="s">
        <v>85</v>
      </c>
      <c r="C192" s="347">
        <f t="shared" si="28"/>
        <v>1496424</v>
      </c>
      <c r="D192" s="332"/>
      <c r="E192" s="333"/>
      <c r="F192" s="333"/>
      <c r="G192" s="341">
        <v>500000</v>
      </c>
      <c r="H192" s="333"/>
      <c r="I192" s="339">
        <v>996424</v>
      </c>
      <c r="J192" s="555"/>
      <c r="K192" s="218"/>
      <c r="L192" s="440"/>
      <c r="M192" s="442"/>
      <c r="N192" s="442"/>
      <c r="O192" s="442"/>
      <c r="P192" s="491"/>
      <c r="Q192" s="442"/>
      <c r="R192" s="491"/>
    </row>
    <row r="193" spans="1:18" ht="16.5" customHeight="1" x14ac:dyDescent="0.3">
      <c r="A193" s="173">
        <v>426751</v>
      </c>
      <c r="B193" s="227" t="s">
        <v>86</v>
      </c>
      <c r="C193" s="347">
        <f t="shared" si="28"/>
        <v>8481498</v>
      </c>
      <c r="D193" s="332"/>
      <c r="E193" s="333"/>
      <c r="F193" s="333"/>
      <c r="G193" s="341">
        <v>3505068</v>
      </c>
      <c r="H193" s="333"/>
      <c r="I193" s="339">
        <v>4976430</v>
      </c>
      <c r="J193" s="555"/>
      <c r="K193" s="218"/>
      <c r="L193" s="440"/>
      <c r="M193" s="442"/>
      <c r="N193" s="442"/>
      <c r="O193" s="442"/>
      <c r="P193" s="491"/>
      <c r="Q193" s="442"/>
      <c r="R193" s="491"/>
    </row>
    <row r="194" spans="1:18" ht="16.5" customHeight="1" x14ac:dyDescent="0.3">
      <c r="A194" s="173">
        <v>42679101</v>
      </c>
      <c r="B194" s="227" t="s">
        <v>87</v>
      </c>
      <c r="C194" s="347">
        <f t="shared" si="28"/>
        <v>2840339</v>
      </c>
      <c r="D194" s="332"/>
      <c r="E194" s="333"/>
      <c r="F194" s="333"/>
      <c r="G194" s="341">
        <v>840339</v>
      </c>
      <c r="H194" s="333"/>
      <c r="I194" s="339">
        <v>2000000</v>
      </c>
      <c r="J194" s="555"/>
      <c r="K194" s="218"/>
      <c r="L194" s="440"/>
      <c r="M194" s="442"/>
      <c r="N194" s="442"/>
      <c r="O194" s="442"/>
      <c r="P194" s="491"/>
      <c r="Q194" s="442"/>
      <c r="R194" s="491"/>
    </row>
    <row r="195" spans="1:18" ht="16.5" customHeight="1" x14ac:dyDescent="0.3">
      <c r="A195" s="173">
        <v>42679102</v>
      </c>
      <c r="B195" s="227" t="s">
        <v>88</v>
      </c>
      <c r="C195" s="347">
        <f t="shared" si="28"/>
        <v>2100622</v>
      </c>
      <c r="D195" s="332"/>
      <c r="E195" s="333"/>
      <c r="F195" s="333"/>
      <c r="G195" s="341">
        <v>1000000</v>
      </c>
      <c r="H195" s="333"/>
      <c r="I195" s="339">
        <v>1100622</v>
      </c>
      <c r="J195" s="555"/>
      <c r="K195" s="218"/>
      <c r="L195" s="440"/>
      <c r="M195" s="442"/>
      <c r="N195" s="442"/>
      <c r="O195" s="442"/>
      <c r="P195" s="491"/>
      <c r="Q195" s="442"/>
      <c r="R195" s="491"/>
    </row>
    <row r="196" spans="1:18" ht="16.5" customHeight="1" x14ac:dyDescent="0.3">
      <c r="A196" s="285">
        <v>426800</v>
      </c>
      <c r="B196" s="286" t="s">
        <v>337</v>
      </c>
      <c r="C196" s="297">
        <f>SUM(D196:I196)</f>
        <v>42868450</v>
      </c>
      <c r="D196" s="298">
        <f>SUM(D197:D200)</f>
        <v>0</v>
      </c>
      <c r="E196" s="299">
        <f t="shared" ref="E196:I196" si="63">SUM(E197:E200)</f>
        <v>0</v>
      </c>
      <c r="F196" s="299">
        <f t="shared" si="63"/>
        <v>0</v>
      </c>
      <c r="G196" s="299">
        <f t="shared" si="63"/>
        <v>10050000</v>
      </c>
      <c r="H196" s="299">
        <f t="shared" si="63"/>
        <v>0</v>
      </c>
      <c r="I196" s="300">
        <f t="shared" si="63"/>
        <v>32818450</v>
      </c>
      <c r="J196" s="554"/>
      <c r="K196" s="458"/>
      <c r="L196" s="464"/>
      <c r="M196" s="464"/>
      <c r="N196" s="464"/>
      <c r="O196" s="464"/>
      <c r="P196" s="464"/>
      <c r="Q196" s="464"/>
      <c r="R196" s="464"/>
    </row>
    <row r="197" spans="1:18" ht="16.5" customHeight="1" x14ac:dyDescent="0.3">
      <c r="A197" s="173">
        <v>426811</v>
      </c>
      <c r="B197" s="227" t="s">
        <v>89</v>
      </c>
      <c r="C197" s="347">
        <f t="shared" si="28"/>
        <v>10168450</v>
      </c>
      <c r="D197" s="332"/>
      <c r="E197" s="333"/>
      <c r="F197" s="333"/>
      <c r="G197" s="341">
        <v>2000000</v>
      </c>
      <c r="H197" s="333"/>
      <c r="I197" s="339">
        <v>8168450</v>
      </c>
      <c r="J197" s="555"/>
      <c r="K197" s="218"/>
      <c r="L197" s="440"/>
      <c r="M197" s="442"/>
      <c r="N197" s="442"/>
      <c r="O197" s="442"/>
      <c r="P197" s="491"/>
      <c r="Q197" s="442"/>
      <c r="R197" s="491"/>
    </row>
    <row r="198" spans="1:18" ht="16.5" customHeight="1" x14ac:dyDescent="0.3">
      <c r="A198" s="173">
        <v>426821</v>
      </c>
      <c r="B198" s="227" t="s">
        <v>165</v>
      </c>
      <c r="C198" s="347">
        <f t="shared" si="28"/>
        <v>12500000</v>
      </c>
      <c r="D198" s="332"/>
      <c r="E198" s="333"/>
      <c r="F198" s="333"/>
      <c r="G198" s="341">
        <v>4000000</v>
      </c>
      <c r="H198" s="333"/>
      <c r="I198" s="339">
        <v>8500000</v>
      </c>
      <c r="J198" s="555"/>
      <c r="K198" s="218"/>
      <c r="L198" s="440"/>
      <c r="M198" s="442"/>
      <c r="N198" s="442"/>
      <c r="O198" s="442"/>
      <c r="P198" s="491"/>
      <c r="Q198" s="442"/>
      <c r="R198" s="491"/>
    </row>
    <row r="199" spans="1:18" ht="16.5" customHeight="1" x14ac:dyDescent="0.3">
      <c r="A199" s="173">
        <v>426822</v>
      </c>
      <c r="B199" s="227" t="s">
        <v>163</v>
      </c>
      <c r="C199" s="347">
        <f t="shared" si="28"/>
        <v>200000</v>
      </c>
      <c r="D199" s="332"/>
      <c r="E199" s="333"/>
      <c r="F199" s="333"/>
      <c r="G199" s="341">
        <v>50000</v>
      </c>
      <c r="H199" s="333"/>
      <c r="I199" s="339">
        <v>150000</v>
      </c>
      <c r="J199" s="555"/>
      <c r="K199" s="218"/>
      <c r="L199" s="440"/>
      <c r="M199" s="442"/>
      <c r="N199" s="442"/>
      <c r="O199" s="442"/>
      <c r="P199" s="491"/>
      <c r="Q199" s="442"/>
      <c r="R199" s="491"/>
    </row>
    <row r="200" spans="1:18" ht="16.5" customHeight="1" x14ac:dyDescent="0.3">
      <c r="A200" s="173">
        <v>426823</v>
      </c>
      <c r="B200" s="227" t="s">
        <v>90</v>
      </c>
      <c r="C200" s="347">
        <f t="shared" si="28"/>
        <v>20000000</v>
      </c>
      <c r="D200" s="332"/>
      <c r="E200" s="333"/>
      <c r="F200" s="333"/>
      <c r="G200" s="341">
        <v>4000000</v>
      </c>
      <c r="H200" s="333"/>
      <c r="I200" s="339">
        <v>16000000</v>
      </c>
      <c r="J200" s="555"/>
      <c r="K200" s="218"/>
      <c r="L200" s="440"/>
      <c r="M200" s="442"/>
      <c r="N200" s="442"/>
      <c r="O200" s="442"/>
      <c r="P200" s="491"/>
      <c r="Q200" s="442"/>
      <c r="R200" s="491"/>
    </row>
    <row r="201" spans="1:18" ht="16.5" customHeight="1" x14ac:dyDescent="0.3">
      <c r="A201" s="285">
        <v>426900</v>
      </c>
      <c r="B201" s="286" t="s">
        <v>338</v>
      </c>
      <c r="C201" s="297">
        <f>SUM(D201:I201)</f>
        <v>12142516</v>
      </c>
      <c r="D201" s="298">
        <f>SUM(D202:D206)</f>
        <v>0</v>
      </c>
      <c r="E201" s="299">
        <f t="shared" ref="E201:H201" si="64">SUM(E202:E206)</f>
        <v>0</v>
      </c>
      <c r="F201" s="299">
        <f t="shared" si="64"/>
        <v>0</v>
      </c>
      <c r="G201" s="299">
        <f>SUM(G202:G206)</f>
        <v>1953222</v>
      </c>
      <c r="H201" s="299">
        <f t="shared" si="64"/>
        <v>0</v>
      </c>
      <c r="I201" s="300">
        <f>SUM(I202:I206)</f>
        <v>10189294</v>
      </c>
      <c r="J201" s="554"/>
      <c r="K201" s="458"/>
      <c r="L201" s="464"/>
      <c r="M201" s="464"/>
      <c r="N201" s="464"/>
      <c r="O201" s="464"/>
      <c r="P201" s="464"/>
      <c r="Q201" s="464"/>
      <c r="R201" s="464"/>
    </row>
    <row r="202" spans="1:18" ht="16.5" customHeight="1" x14ac:dyDescent="0.3">
      <c r="A202" s="173">
        <v>426911</v>
      </c>
      <c r="B202" s="227" t="s">
        <v>91</v>
      </c>
      <c r="C202" s="347">
        <f t="shared" si="28"/>
        <v>272610</v>
      </c>
      <c r="D202" s="251"/>
      <c r="E202" s="174"/>
      <c r="F202" s="174"/>
      <c r="G202" s="378">
        <v>72610</v>
      </c>
      <c r="H202" s="174"/>
      <c r="I202" s="339">
        <v>200000</v>
      </c>
      <c r="J202" s="555"/>
      <c r="K202" s="218"/>
      <c r="L202" s="440"/>
      <c r="M202" s="469"/>
      <c r="N202" s="469"/>
      <c r="O202" s="469"/>
      <c r="P202" s="498"/>
      <c r="Q202" s="469"/>
      <c r="R202" s="491"/>
    </row>
    <row r="203" spans="1:18" ht="16.5" customHeight="1" x14ac:dyDescent="0.3">
      <c r="A203" s="173">
        <v>42691301</v>
      </c>
      <c r="B203" s="227" t="s">
        <v>92</v>
      </c>
      <c r="C203" s="347">
        <f t="shared" si="28"/>
        <v>5902072</v>
      </c>
      <c r="D203" s="251"/>
      <c r="E203" s="174"/>
      <c r="F203" s="174"/>
      <c r="G203" s="378">
        <v>574746</v>
      </c>
      <c r="H203" s="174"/>
      <c r="I203" s="339">
        <v>5327326</v>
      </c>
      <c r="J203" s="555"/>
      <c r="K203" s="218"/>
      <c r="L203" s="440"/>
      <c r="M203" s="469"/>
      <c r="N203" s="469"/>
      <c r="O203" s="469"/>
      <c r="P203" s="498"/>
      <c r="Q203" s="469"/>
      <c r="R203" s="491"/>
    </row>
    <row r="204" spans="1:18" ht="15.75" customHeight="1" x14ac:dyDescent="0.3">
      <c r="A204" s="173">
        <v>42691302</v>
      </c>
      <c r="B204" s="227" t="s">
        <v>93</v>
      </c>
      <c r="C204" s="347">
        <f t="shared" si="28"/>
        <v>805866</v>
      </c>
      <c r="D204" s="251"/>
      <c r="E204" s="174"/>
      <c r="F204" s="174"/>
      <c r="G204" s="378">
        <v>205866</v>
      </c>
      <c r="H204" s="174"/>
      <c r="I204" s="339">
        <v>600000</v>
      </c>
      <c r="J204" s="555"/>
      <c r="K204" s="218"/>
      <c r="L204" s="440"/>
      <c r="M204" s="469"/>
      <c r="N204" s="469"/>
      <c r="O204" s="469"/>
      <c r="P204" s="498"/>
      <c r="Q204" s="469"/>
      <c r="R204" s="491"/>
    </row>
    <row r="205" spans="1:18" ht="15.75" customHeight="1" x14ac:dyDescent="0.3">
      <c r="A205" s="173">
        <v>42691303</v>
      </c>
      <c r="B205" s="227" t="s">
        <v>94</v>
      </c>
      <c r="C205" s="347">
        <f t="shared" si="28"/>
        <v>420000</v>
      </c>
      <c r="D205" s="379"/>
      <c r="E205" s="380"/>
      <c r="F205" s="380"/>
      <c r="G205" s="378">
        <v>100000</v>
      </c>
      <c r="H205" s="380"/>
      <c r="I205" s="339">
        <v>320000</v>
      </c>
      <c r="J205" s="555"/>
      <c r="K205" s="218"/>
      <c r="L205" s="440"/>
      <c r="M205" s="455"/>
      <c r="N205" s="455"/>
      <c r="O205" s="455"/>
      <c r="P205" s="498"/>
      <c r="Q205" s="455"/>
      <c r="R205" s="491"/>
    </row>
    <row r="206" spans="1:18" ht="15.75" customHeight="1" x14ac:dyDescent="0.3">
      <c r="A206" s="173">
        <v>42691904</v>
      </c>
      <c r="B206" s="227" t="s">
        <v>95</v>
      </c>
      <c r="C206" s="347">
        <f t="shared" ref="C206:C208" si="65">SUM(D206:I206)</f>
        <v>4741968</v>
      </c>
      <c r="D206" s="251"/>
      <c r="E206" s="174"/>
      <c r="F206" s="174"/>
      <c r="G206" s="378">
        <v>1000000</v>
      </c>
      <c r="H206" s="174"/>
      <c r="I206" s="339">
        <v>3741968</v>
      </c>
      <c r="J206" s="555"/>
      <c r="K206" s="218"/>
      <c r="L206" s="440"/>
      <c r="M206" s="469"/>
      <c r="N206" s="469"/>
      <c r="O206" s="469"/>
      <c r="P206" s="498"/>
      <c r="Q206" s="469"/>
      <c r="R206" s="491"/>
    </row>
    <row r="207" spans="1:18" ht="15.75" customHeight="1" x14ac:dyDescent="0.3">
      <c r="A207" s="178">
        <v>430000</v>
      </c>
      <c r="B207" s="237" t="s">
        <v>287</v>
      </c>
      <c r="C207" s="255">
        <f>SUM(D207:I207)</f>
        <v>2000000</v>
      </c>
      <c r="D207" s="250">
        <f>D208</f>
        <v>0</v>
      </c>
      <c r="E207" s="172">
        <f t="shared" ref="E207:I207" si="66">E208</f>
        <v>0</v>
      </c>
      <c r="F207" s="172">
        <f t="shared" si="66"/>
        <v>0</v>
      </c>
      <c r="G207" s="172">
        <f t="shared" si="66"/>
        <v>0</v>
      </c>
      <c r="H207" s="172">
        <f t="shared" si="66"/>
        <v>0</v>
      </c>
      <c r="I207" s="176">
        <f t="shared" si="66"/>
        <v>2000000</v>
      </c>
      <c r="J207" s="564"/>
      <c r="K207" s="473"/>
      <c r="L207" s="499"/>
      <c r="M207" s="463"/>
      <c r="N207" s="463"/>
      <c r="O207" s="463"/>
      <c r="P207" s="463"/>
      <c r="Q207" s="463"/>
      <c r="R207" s="463"/>
    </row>
    <row r="208" spans="1:18" ht="15.75" customHeight="1" x14ac:dyDescent="0.3">
      <c r="A208" s="283">
        <v>431200</v>
      </c>
      <c r="B208" s="284" t="s">
        <v>98</v>
      </c>
      <c r="C208" s="297">
        <f t="shared" si="65"/>
        <v>2000000</v>
      </c>
      <c r="D208" s="303"/>
      <c r="E208" s="304"/>
      <c r="F208" s="304"/>
      <c r="G208" s="304"/>
      <c r="H208" s="304"/>
      <c r="I208" s="305">
        <v>2000000</v>
      </c>
      <c r="J208" s="554"/>
      <c r="K208" s="458"/>
      <c r="L208" s="464"/>
      <c r="M208" s="450"/>
      <c r="N208" s="450"/>
      <c r="O208" s="450"/>
      <c r="P208" s="450"/>
      <c r="Q208" s="450"/>
      <c r="R208" s="450"/>
    </row>
    <row r="209" spans="1:18" ht="15.75" customHeight="1" x14ac:dyDescent="0.3">
      <c r="A209" s="178">
        <v>440000</v>
      </c>
      <c r="B209" s="237" t="s">
        <v>288</v>
      </c>
      <c r="C209" s="254">
        <f>SUM(D209:I209)</f>
        <v>740267</v>
      </c>
      <c r="D209" s="250">
        <f t="shared" ref="D209:I209" si="67">D210+D218</f>
        <v>0</v>
      </c>
      <c r="E209" s="172">
        <f t="shared" si="67"/>
        <v>0</v>
      </c>
      <c r="F209" s="172">
        <f t="shared" si="67"/>
        <v>0</v>
      </c>
      <c r="G209" s="172">
        <f t="shared" si="67"/>
        <v>0</v>
      </c>
      <c r="H209" s="172">
        <f t="shared" si="67"/>
        <v>0</v>
      </c>
      <c r="I209" s="176">
        <f t="shared" si="67"/>
        <v>740267</v>
      </c>
      <c r="J209" s="564"/>
      <c r="K209" s="473"/>
      <c r="L209" s="463"/>
      <c r="M209" s="463"/>
      <c r="N209" s="463"/>
      <c r="O209" s="463"/>
      <c r="P209" s="463"/>
      <c r="Q209" s="463"/>
      <c r="R209" s="463"/>
    </row>
    <row r="210" spans="1:18" ht="15.75" customHeight="1" x14ac:dyDescent="0.3">
      <c r="A210" s="171">
        <v>441000</v>
      </c>
      <c r="B210" s="238" t="s">
        <v>289</v>
      </c>
      <c r="C210" s="254">
        <f>SUM(D210:I210)</f>
        <v>740267</v>
      </c>
      <c r="D210" s="250">
        <f t="shared" ref="D210:I210" si="68">D212+D211</f>
        <v>0</v>
      </c>
      <c r="E210" s="172">
        <f t="shared" si="68"/>
        <v>0</v>
      </c>
      <c r="F210" s="172">
        <f t="shared" si="68"/>
        <v>0</v>
      </c>
      <c r="G210" s="172">
        <f t="shared" si="68"/>
        <v>0</v>
      </c>
      <c r="H210" s="172">
        <f t="shared" si="68"/>
        <v>0</v>
      </c>
      <c r="I210" s="176">
        <f t="shared" si="68"/>
        <v>740267</v>
      </c>
      <c r="J210" s="553"/>
      <c r="K210" s="273"/>
      <c r="L210" s="463"/>
      <c r="M210" s="463"/>
      <c r="N210" s="463"/>
      <c r="O210" s="463"/>
      <c r="P210" s="463"/>
      <c r="Q210" s="463"/>
      <c r="R210" s="463"/>
    </row>
    <row r="211" spans="1:18" ht="15.75" customHeight="1" x14ac:dyDescent="0.3">
      <c r="A211" s="301">
        <v>441411</v>
      </c>
      <c r="B211" s="302" t="s">
        <v>211</v>
      </c>
      <c r="C211" s="297">
        <f>SUM(D211:I211)</f>
        <v>390267</v>
      </c>
      <c r="D211" s="303"/>
      <c r="E211" s="304"/>
      <c r="F211" s="304"/>
      <c r="G211" s="304"/>
      <c r="H211" s="304"/>
      <c r="I211" s="305">
        <v>390267</v>
      </c>
      <c r="J211" s="560"/>
      <c r="K211" s="452"/>
      <c r="L211" s="464"/>
      <c r="M211" s="450"/>
      <c r="N211" s="450"/>
      <c r="O211" s="450"/>
      <c r="P211" s="450"/>
      <c r="Q211" s="450"/>
      <c r="R211" s="450"/>
    </row>
    <row r="212" spans="1:18" ht="15.75" customHeight="1" thickBot="1" x14ac:dyDescent="0.35">
      <c r="A212" s="320">
        <v>441511</v>
      </c>
      <c r="B212" s="321" t="s">
        <v>100</v>
      </c>
      <c r="C212" s="349">
        <f>SUM(D212:I212)</f>
        <v>350000</v>
      </c>
      <c r="D212" s="381"/>
      <c r="E212" s="382"/>
      <c r="F212" s="382"/>
      <c r="G212" s="382"/>
      <c r="H212" s="382"/>
      <c r="I212" s="383">
        <v>350000</v>
      </c>
      <c r="J212" s="618" t="s">
        <v>412</v>
      </c>
      <c r="K212" s="452"/>
      <c r="L212" s="464"/>
      <c r="M212" s="450"/>
      <c r="N212" s="450"/>
      <c r="O212" s="450"/>
      <c r="P212" s="450"/>
      <c r="Q212" s="450"/>
      <c r="R212" s="450"/>
    </row>
    <row r="213" spans="1:18" ht="15.75" customHeight="1" thickBot="1" x14ac:dyDescent="0.35"/>
    <row r="214" spans="1:18" ht="15.75" customHeight="1" thickBot="1" x14ac:dyDescent="0.35">
      <c r="A214" s="648" t="s">
        <v>4</v>
      </c>
      <c r="B214" s="650" t="s">
        <v>230</v>
      </c>
      <c r="C214" s="638" t="s">
        <v>264</v>
      </c>
      <c r="D214" s="639"/>
      <c r="E214" s="639"/>
      <c r="F214" s="639"/>
      <c r="G214" s="639"/>
      <c r="H214" s="639"/>
      <c r="I214" s="640"/>
      <c r="J214" s="551"/>
      <c r="K214" s="273"/>
      <c r="L214" s="273"/>
      <c r="M214" s="515"/>
      <c r="N214" s="515"/>
      <c r="O214" s="515"/>
      <c r="P214" s="515"/>
      <c r="Q214" s="515"/>
      <c r="R214" s="515"/>
    </row>
    <row r="215" spans="1:18" ht="15.75" customHeight="1" x14ac:dyDescent="0.3">
      <c r="A215" s="649"/>
      <c r="B215" s="651"/>
      <c r="C215" s="641" t="s">
        <v>309</v>
      </c>
      <c r="D215" s="643" t="s">
        <v>265</v>
      </c>
      <c r="E215" s="644"/>
      <c r="F215" s="644"/>
      <c r="G215" s="644"/>
      <c r="H215" s="645" t="s">
        <v>233</v>
      </c>
      <c r="I215" s="646" t="s">
        <v>234</v>
      </c>
      <c r="J215" s="558"/>
      <c r="K215" s="513"/>
      <c r="L215" s="514"/>
      <c r="M215" s="273"/>
      <c r="N215" s="515"/>
      <c r="O215" s="515"/>
      <c r="P215" s="515"/>
      <c r="Q215" s="273"/>
      <c r="R215" s="273"/>
    </row>
    <row r="216" spans="1:18" ht="38.25" customHeight="1" x14ac:dyDescent="0.3">
      <c r="A216" s="649"/>
      <c r="B216" s="651"/>
      <c r="C216" s="642"/>
      <c r="D216" s="613" t="s">
        <v>266</v>
      </c>
      <c r="E216" s="614" t="s">
        <v>236</v>
      </c>
      <c r="F216" s="614" t="s">
        <v>237</v>
      </c>
      <c r="G216" s="614" t="s">
        <v>238</v>
      </c>
      <c r="H216" s="644"/>
      <c r="I216" s="647"/>
      <c r="J216" s="558"/>
      <c r="K216" s="513"/>
      <c r="L216" s="514"/>
      <c r="M216" s="272"/>
      <c r="N216" s="272"/>
      <c r="O216" s="272"/>
      <c r="P216" s="272"/>
      <c r="Q216" s="515"/>
      <c r="R216" s="515"/>
    </row>
    <row r="217" spans="1:18" ht="15.75" customHeight="1" thickBot="1" x14ac:dyDescent="0.35">
      <c r="A217" s="257" t="s">
        <v>239</v>
      </c>
      <c r="B217" s="225" t="s">
        <v>240</v>
      </c>
      <c r="C217" s="235" t="s">
        <v>241</v>
      </c>
      <c r="D217" s="233" t="s">
        <v>242</v>
      </c>
      <c r="E217" s="207" t="s">
        <v>243</v>
      </c>
      <c r="F217" s="207" t="s">
        <v>244</v>
      </c>
      <c r="G217" s="207" t="s">
        <v>245</v>
      </c>
      <c r="H217" s="207" t="s">
        <v>246</v>
      </c>
      <c r="I217" s="208" t="s">
        <v>247</v>
      </c>
      <c r="J217" s="552"/>
      <c r="K217" s="461"/>
      <c r="L217" s="462"/>
      <c r="M217" s="462"/>
      <c r="N217" s="462"/>
      <c r="O217" s="462"/>
      <c r="P217" s="462"/>
      <c r="Q217" s="462"/>
      <c r="R217" s="462"/>
    </row>
    <row r="218" spans="1:18" ht="15.75" customHeight="1" x14ac:dyDescent="0.3">
      <c r="A218" s="204">
        <v>444000</v>
      </c>
      <c r="B218" s="226" t="s">
        <v>290</v>
      </c>
      <c r="C218" s="346">
        <f t="shared" ref="C218:C224" si="69">SUM(D218:I218)</f>
        <v>0</v>
      </c>
      <c r="D218" s="335">
        <f>SUM(D219:D221)</f>
        <v>0</v>
      </c>
      <c r="E218" s="384">
        <f t="shared" ref="E218:I218" si="70">SUM(E219:E221)</f>
        <v>0</v>
      </c>
      <c r="F218" s="384">
        <f t="shared" si="70"/>
        <v>0</v>
      </c>
      <c r="G218" s="384">
        <f t="shared" si="70"/>
        <v>0</v>
      </c>
      <c r="H218" s="384">
        <f t="shared" si="70"/>
        <v>0</v>
      </c>
      <c r="I218" s="385">
        <f t="shared" si="70"/>
        <v>0</v>
      </c>
      <c r="J218" s="553"/>
      <c r="K218" s="273"/>
      <c r="L218" s="463"/>
      <c r="M218" s="463"/>
      <c r="N218" s="463"/>
      <c r="O218" s="463"/>
      <c r="P218" s="463"/>
      <c r="Q218" s="463"/>
      <c r="R218" s="463"/>
    </row>
    <row r="219" spans="1:18" ht="15.75" customHeight="1" x14ac:dyDescent="0.3">
      <c r="A219" s="283">
        <v>444100</v>
      </c>
      <c r="B219" s="284" t="s">
        <v>291</v>
      </c>
      <c r="C219" s="297">
        <f t="shared" si="69"/>
        <v>0</v>
      </c>
      <c r="D219" s="303"/>
      <c r="E219" s="304"/>
      <c r="F219" s="304"/>
      <c r="G219" s="304"/>
      <c r="H219" s="304"/>
      <c r="I219" s="305"/>
      <c r="J219" s="554"/>
      <c r="K219" s="458"/>
      <c r="L219" s="464"/>
      <c r="M219" s="450"/>
      <c r="N219" s="450"/>
      <c r="O219" s="450"/>
      <c r="P219" s="450"/>
      <c r="Q219" s="450"/>
      <c r="R219" s="450"/>
    </row>
    <row r="220" spans="1:18" ht="15.75" customHeight="1" x14ac:dyDescent="0.3">
      <c r="A220" s="283">
        <v>444200</v>
      </c>
      <c r="B220" s="284" t="s">
        <v>292</v>
      </c>
      <c r="C220" s="297">
        <f t="shared" si="69"/>
        <v>0</v>
      </c>
      <c r="D220" s="303"/>
      <c r="E220" s="304"/>
      <c r="F220" s="304"/>
      <c r="G220" s="304"/>
      <c r="H220" s="304"/>
      <c r="I220" s="305"/>
      <c r="J220" s="554"/>
      <c r="K220" s="458"/>
      <c r="L220" s="464"/>
      <c r="M220" s="450"/>
      <c r="N220" s="450"/>
      <c r="O220" s="450"/>
      <c r="P220" s="450"/>
      <c r="Q220" s="450"/>
      <c r="R220" s="450"/>
    </row>
    <row r="221" spans="1:18" ht="15.75" customHeight="1" x14ac:dyDescent="0.3">
      <c r="A221" s="283">
        <v>444300</v>
      </c>
      <c r="B221" s="284" t="s">
        <v>293</v>
      </c>
      <c r="C221" s="297">
        <f t="shared" si="69"/>
        <v>0</v>
      </c>
      <c r="D221" s="303"/>
      <c r="E221" s="304"/>
      <c r="F221" s="304"/>
      <c r="G221" s="304"/>
      <c r="H221" s="304"/>
      <c r="I221" s="305"/>
      <c r="J221" s="554"/>
      <c r="K221" s="458"/>
      <c r="L221" s="464"/>
      <c r="M221" s="450"/>
      <c r="N221" s="450"/>
      <c r="O221" s="450"/>
      <c r="P221" s="450"/>
      <c r="Q221" s="450"/>
      <c r="R221" s="450"/>
    </row>
    <row r="222" spans="1:18" ht="15.75" customHeight="1" x14ac:dyDescent="0.3">
      <c r="A222" s="171">
        <v>480000</v>
      </c>
      <c r="B222" s="237" t="s">
        <v>294</v>
      </c>
      <c r="C222" s="254">
        <f t="shared" si="69"/>
        <v>7310000</v>
      </c>
      <c r="D222" s="250">
        <f t="shared" ref="D222:I222" si="71">D223+D231</f>
        <v>0</v>
      </c>
      <c r="E222" s="172">
        <f t="shared" si="71"/>
        <v>0</v>
      </c>
      <c r="F222" s="172">
        <f t="shared" si="71"/>
        <v>0</v>
      </c>
      <c r="G222" s="172">
        <f t="shared" si="71"/>
        <v>0</v>
      </c>
      <c r="H222" s="172">
        <f t="shared" si="71"/>
        <v>0</v>
      </c>
      <c r="I222" s="176">
        <f t="shared" si="71"/>
        <v>7310000</v>
      </c>
      <c r="J222" s="553"/>
      <c r="K222" s="473"/>
      <c r="L222" s="463"/>
      <c r="M222" s="463"/>
      <c r="N222" s="463"/>
      <c r="O222" s="463"/>
      <c r="P222" s="463"/>
      <c r="Q222" s="463"/>
      <c r="R222" s="463"/>
    </row>
    <row r="223" spans="1:18" ht="15.75" customHeight="1" x14ac:dyDescent="0.3">
      <c r="A223" s="171">
        <v>482000</v>
      </c>
      <c r="B223" s="238" t="s">
        <v>295</v>
      </c>
      <c r="C223" s="254">
        <f t="shared" si="69"/>
        <v>5420000</v>
      </c>
      <c r="D223" s="250">
        <f>SUM(D224)+D227</f>
        <v>0</v>
      </c>
      <c r="E223" s="250">
        <f t="shared" ref="E223:I223" si="72">SUM(E224)+E227</f>
        <v>0</v>
      </c>
      <c r="F223" s="250">
        <f t="shared" si="72"/>
        <v>0</v>
      </c>
      <c r="G223" s="250">
        <f t="shared" si="72"/>
        <v>0</v>
      </c>
      <c r="H223" s="250">
        <f t="shared" si="72"/>
        <v>0</v>
      </c>
      <c r="I223" s="280">
        <f t="shared" si="72"/>
        <v>5420000</v>
      </c>
      <c r="J223" s="553"/>
      <c r="K223" s="273"/>
      <c r="L223" s="463"/>
      <c r="M223" s="463"/>
      <c r="N223" s="463"/>
      <c r="O223" s="463"/>
      <c r="P223" s="463"/>
      <c r="Q223" s="463"/>
      <c r="R223" s="463"/>
    </row>
    <row r="224" spans="1:18" ht="15.75" customHeight="1" x14ac:dyDescent="0.3">
      <c r="A224" s="285">
        <v>482100</v>
      </c>
      <c r="B224" s="286" t="s">
        <v>341</v>
      </c>
      <c r="C224" s="297">
        <f t="shared" si="69"/>
        <v>2620000</v>
      </c>
      <c r="D224" s="298">
        <f>SUM(D225:D226)</f>
        <v>0</v>
      </c>
      <c r="E224" s="298">
        <f t="shared" ref="E224:I224" si="73">SUM(E225:E226)</f>
        <v>0</v>
      </c>
      <c r="F224" s="298">
        <f t="shared" si="73"/>
        <v>0</v>
      </c>
      <c r="G224" s="298">
        <f t="shared" si="73"/>
        <v>0</v>
      </c>
      <c r="H224" s="298">
        <f t="shared" si="73"/>
        <v>0</v>
      </c>
      <c r="I224" s="306">
        <f t="shared" si="73"/>
        <v>2620000</v>
      </c>
      <c r="J224" s="554"/>
      <c r="K224" s="458"/>
      <c r="L224" s="464"/>
      <c r="M224" s="464"/>
      <c r="N224" s="464"/>
      <c r="O224" s="464"/>
      <c r="P224" s="464"/>
      <c r="Q224" s="464"/>
      <c r="R224" s="464"/>
    </row>
    <row r="225" spans="1:59" ht="15.75" customHeight="1" x14ac:dyDescent="0.3">
      <c r="A225" s="173">
        <v>482131</v>
      </c>
      <c r="B225" s="227" t="s">
        <v>102</v>
      </c>
      <c r="C225" s="347">
        <f t="shared" ref="C225:C278" si="74">SUM(D225:I225)</f>
        <v>120000</v>
      </c>
      <c r="D225" s="251"/>
      <c r="E225" s="174"/>
      <c r="F225" s="174"/>
      <c r="G225" s="174"/>
      <c r="H225" s="174"/>
      <c r="I225" s="334">
        <v>120000</v>
      </c>
      <c r="J225" s="555"/>
      <c r="K225" s="218"/>
      <c r="L225" s="440"/>
      <c r="M225" s="469"/>
      <c r="N225" s="469"/>
      <c r="O225" s="469"/>
      <c r="P225" s="469"/>
      <c r="Q225" s="469"/>
      <c r="R225" s="442"/>
    </row>
    <row r="226" spans="1:59" ht="15.75" customHeight="1" x14ac:dyDescent="0.3">
      <c r="A226" s="173">
        <v>482191</v>
      </c>
      <c r="B226" s="227" t="s">
        <v>103</v>
      </c>
      <c r="C226" s="347">
        <f t="shared" si="74"/>
        <v>2500000</v>
      </c>
      <c r="D226" s="251"/>
      <c r="E226" s="174"/>
      <c r="F226" s="174"/>
      <c r="G226" s="174"/>
      <c r="H226" s="174"/>
      <c r="I226" s="334">
        <v>2500000</v>
      </c>
      <c r="J226" s="555"/>
      <c r="K226" s="218"/>
      <c r="L226" s="440"/>
      <c r="M226" s="469"/>
      <c r="N226" s="469"/>
      <c r="O226" s="469"/>
      <c r="P226" s="469"/>
      <c r="Q226" s="469"/>
      <c r="R226" s="442"/>
    </row>
    <row r="227" spans="1:59" ht="15.75" customHeight="1" x14ac:dyDescent="0.3">
      <c r="A227" s="318">
        <v>482200</v>
      </c>
      <c r="B227" s="319" t="s">
        <v>104</v>
      </c>
      <c r="C227" s="436">
        <f t="shared" si="74"/>
        <v>2800000</v>
      </c>
      <c r="D227" s="437">
        <f>SUM(D228:D230)</f>
        <v>0</v>
      </c>
      <c r="E227" s="437">
        <f t="shared" ref="E227:I227" si="75">SUM(E228:E230)</f>
        <v>0</v>
      </c>
      <c r="F227" s="437">
        <f t="shared" si="75"/>
        <v>0</v>
      </c>
      <c r="G227" s="437">
        <f t="shared" si="75"/>
        <v>0</v>
      </c>
      <c r="H227" s="437">
        <f t="shared" si="75"/>
        <v>0</v>
      </c>
      <c r="I227" s="521">
        <f t="shared" si="75"/>
        <v>2800000</v>
      </c>
      <c r="J227" s="560"/>
      <c r="K227" s="452"/>
      <c r="L227" s="464"/>
      <c r="M227" s="450"/>
      <c r="N227" s="450"/>
      <c r="O227" s="450"/>
      <c r="P227" s="450"/>
      <c r="Q227" s="450"/>
      <c r="R227" s="450"/>
    </row>
    <row r="228" spans="1:59" ht="15.75" customHeight="1" x14ac:dyDescent="0.3">
      <c r="A228" s="278">
        <v>482200</v>
      </c>
      <c r="B228" s="279" t="s">
        <v>104</v>
      </c>
      <c r="C228" s="390">
        <f t="shared" si="74"/>
        <v>2800000</v>
      </c>
      <c r="D228" s="379"/>
      <c r="E228" s="380"/>
      <c r="F228" s="380"/>
      <c r="G228" s="380"/>
      <c r="H228" s="380"/>
      <c r="I228" s="433">
        <v>2800000</v>
      </c>
      <c r="J228" s="568"/>
      <c r="K228" s="501"/>
      <c r="L228" s="502"/>
      <c r="M228" s="503"/>
      <c r="N228" s="503"/>
      <c r="O228" s="503"/>
      <c r="P228" s="503"/>
      <c r="Q228" s="503"/>
      <c r="R228" s="503"/>
    </row>
    <row r="229" spans="1:59" ht="15.75" customHeight="1" x14ac:dyDescent="0.3">
      <c r="A229" s="435">
        <v>482231</v>
      </c>
      <c r="B229" s="520" t="s">
        <v>357</v>
      </c>
      <c r="C229" s="390">
        <f t="shared" si="74"/>
        <v>0</v>
      </c>
      <c r="D229" s="434"/>
      <c r="E229" s="434"/>
      <c r="F229" s="434"/>
      <c r="G229" s="434"/>
      <c r="H229" s="434"/>
      <c r="I229" s="522"/>
      <c r="J229" s="569"/>
      <c r="K229" s="505"/>
      <c r="L229" s="502"/>
      <c r="M229" s="506"/>
      <c r="N229" s="506"/>
      <c r="O229" s="506"/>
      <c r="P229" s="506"/>
      <c r="Q229" s="506"/>
      <c r="R229" s="506"/>
    </row>
    <row r="230" spans="1:59" s="195" customFormat="1" ht="19.5" customHeight="1" x14ac:dyDescent="0.3">
      <c r="A230" s="435">
        <v>482251</v>
      </c>
      <c r="B230" s="520" t="s">
        <v>358</v>
      </c>
      <c r="C230" s="390">
        <f t="shared" si="74"/>
        <v>0</v>
      </c>
      <c r="D230" s="434"/>
      <c r="E230" s="434"/>
      <c r="F230" s="434"/>
      <c r="G230" s="434"/>
      <c r="H230" s="434"/>
      <c r="I230" s="522"/>
      <c r="J230" s="593"/>
      <c r="K230" s="505"/>
      <c r="L230" s="502"/>
      <c r="M230" s="506"/>
      <c r="N230" s="506"/>
      <c r="O230" s="506"/>
      <c r="P230" s="506"/>
      <c r="Q230" s="506"/>
      <c r="R230" s="506"/>
      <c r="S230" s="276"/>
      <c r="T230" s="276"/>
      <c r="U230" s="276"/>
      <c r="V230" s="276"/>
      <c r="W230" s="276"/>
      <c r="X230" s="276"/>
      <c r="Y230" s="276"/>
      <c r="Z230" s="276"/>
      <c r="AA230" s="276"/>
      <c r="AB230" s="276"/>
      <c r="AC230" s="276"/>
      <c r="AD230" s="276"/>
      <c r="AE230" s="276"/>
      <c r="AF230" s="276"/>
      <c r="AG230" s="276"/>
      <c r="AH230" s="276"/>
      <c r="AI230" s="276"/>
      <c r="AJ230" s="276"/>
      <c r="AK230" s="276"/>
      <c r="AL230" s="276"/>
      <c r="AM230" s="276"/>
      <c r="AN230" s="276"/>
      <c r="AO230" s="276"/>
      <c r="AP230" s="276"/>
      <c r="AQ230" s="276"/>
      <c r="AR230" s="276"/>
      <c r="AS230" s="276"/>
      <c r="AT230" s="276"/>
      <c r="AU230" s="276"/>
      <c r="AV230" s="276"/>
      <c r="AW230" s="276"/>
      <c r="AX230" s="276"/>
      <c r="AY230" s="276"/>
      <c r="AZ230" s="276"/>
      <c r="BA230" s="276"/>
      <c r="BB230" s="276"/>
      <c r="BC230" s="276"/>
      <c r="BD230" s="276"/>
      <c r="BE230" s="276"/>
      <c r="BF230" s="276"/>
      <c r="BG230" s="205"/>
    </row>
    <row r="231" spans="1:59" ht="17.25" customHeight="1" x14ac:dyDescent="0.3">
      <c r="A231" s="171">
        <v>483000</v>
      </c>
      <c r="B231" s="238" t="s">
        <v>296</v>
      </c>
      <c r="C231" s="254">
        <f t="shared" si="74"/>
        <v>1890000</v>
      </c>
      <c r="D231" s="250">
        <f t="shared" ref="D231:I231" si="76">D232</f>
        <v>0</v>
      </c>
      <c r="E231" s="172">
        <f t="shared" si="76"/>
        <v>0</v>
      </c>
      <c r="F231" s="172">
        <f t="shared" si="76"/>
        <v>0</v>
      </c>
      <c r="G231" s="172">
        <f t="shared" si="76"/>
        <v>0</v>
      </c>
      <c r="H231" s="172">
        <f t="shared" si="76"/>
        <v>0</v>
      </c>
      <c r="I231" s="176">
        <f t="shared" si="76"/>
        <v>1890000</v>
      </c>
      <c r="J231" s="553"/>
      <c r="K231" s="273"/>
      <c r="L231" s="463"/>
      <c r="M231" s="463"/>
      <c r="N231" s="463"/>
      <c r="O231" s="463"/>
      <c r="P231" s="463"/>
      <c r="Q231" s="463"/>
      <c r="R231" s="463"/>
    </row>
    <row r="232" spans="1:59" ht="17.25" customHeight="1" thickBot="1" x14ac:dyDescent="0.35">
      <c r="A232" s="295">
        <v>483100</v>
      </c>
      <c r="B232" s="296" t="s">
        <v>297</v>
      </c>
      <c r="C232" s="349">
        <f t="shared" si="74"/>
        <v>1890000</v>
      </c>
      <c r="D232" s="342"/>
      <c r="E232" s="343"/>
      <c r="F232" s="343"/>
      <c r="G232" s="343"/>
      <c r="H232" s="343"/>
      <c r="I232" s="344">
        <v>1890000</v>
      </c>
      <c r="J232" s="554"/>
      <c r="K232" s="458"/>
      <c r="L232" s="464"/>
      <c r="M232" s="450"/>
      <c r="N232" s="450"/>
      <c r="O232" s="450"/>
      <c r="P232" s="450"/>
      <c r="Q232" s="450"/>
      <c r="R232" s="450"/>
    </row>
    <row r="233" spans="1:59" ht="17.25" customHeight="1" thickBot="1" x14ac:dyDescent="0.35">
      <c r="A233" s="202">
        <v>500000</v>
      </c>
      <c r="B233" s="239" t="s">
        <v>298</v>
      </c>
      <c r="C233" s="386">
        <f t="shared" si="74"/>
        <v>69751728</v>
      </c>
      <c r="D233" s="387">
        <f t="shared" ref="D233:I233" si="77">D234+D275</f>
        <v>0</v>
      </c>
      <c r="E233" s="388">
        <f t="shared" si="77"/>
        <v>7096980</v>
      </c>
      <c r="F233" s="388">
        <f t="shared" si="77"/>
        <v>0</v>
      </c>
      <c r="G233" s="388">
        <f t="shared" si="77"/>
        <v>0</v>
      </c>
      <c r="H233" s="388">
        <f t="shared" si="77"/>
        <v>0</v>
      </c>
      <c r="I233" s="389">
        <f t="shared" si="77"/>
        <v>62654748</v>
      </c>
      <c r="J233" s="559"/>
      <c r="K233" s="210"/>
      <c r="L233" s="507"/>
      <c r="M233" s="507"/>
      <c r="N233" s="507"/>
      <c r="O233" s="507"/>
      <c r="P233" s="507"/>
      <c r="Q233" s="507"/>
      <c r="R233" s="507"/>
    </row>
    <row r="234" spans="1:59" ht="26.25" customHeight="1" x14ac:dyDescent="0.3">
      <c r="A234" s="203">
        <v>510000</v>
      </c>
      <c r="B234" s="240" t="s">
        <v>299</v>
      </c>
      <c r="C234" s="346">
        <f t="shared" si="74"/>
        <v>68136417</v>
      </c>
      <c r="D234" s="335">
        <f t="shared" ref="D234:I234" si="78">D235+D263</f>
        <v>0</v>
      </c>
      <c r="E234" s="384">
        <f t="shared" si="78"/>
        <v>7096980</v>
      </c>
      <c r="F234" s="384">
        <f t="shared" si="78"/>
        <v>0</v>
      </c>
      <c r="G234" s="384">
        <f t="shared" si="78"/>
        <v>0</v>
      </c>
      <c r="H234" s="384">
        <f t="shared" si="78"/>
        <v>0</v>
      </c>
      <c r="I234" s="385">
        <f t="shared" si="78"/>
        <v>61039437</v>
      </c>
      <c r="J234" s="564"/>
      <c r="K234" s="473"/>
      <c r="L234" s="463"/>
      <c r="M234" s="463"/>
      <c r="N234" s="463"/>
      <c r="O234" s="463"/>
      <c r="P234" s="463"/>
      <c r="Q234" s="463"/>
      <c r="R234" s="463"/>
    </row>
    <row r="235" spans="1:59" ht="18.75" customHeight="1" x14ac:dyDescent="0.3">
      <c r="A235" s="171">
        <v>511000</v>
      </c>
      <c r="B235" s="238" t="s">
        <v>313</v>
      </c>
      <c r="C235" s="254">
        <f t="shared" si="74"/>
        <v>39498000</v>
      </c>
      <c r="D235" s="250">
        <f t="shared" ref="D235:I235" si="79">D236+D249</f>
        <v>0</v>
      </c>
      <c r="E235" s="250">
        <f t="shared" si="79"/>
        <v>0</v>
      </c>
      <c r="F235" s="250">
        <f t="shared" si="79"/>
        <v>0</v>
      </c>
      <c r="G235" s="250">
        <f t="shared" si="79"/>
        <v>0</v>
      </c>
      <c r="H235" s="250">
        <f t="shared" si="79"/>
        <v>0</v>
      </c>
      <c r="I235" s="280">
        <f t="shared" si="79"/>
        <v>39498000</v>
      </c>
      <c r="J235" s="553"/>
      <c r="K235" s="273"/>
      <c r="L235" s="463"/>
      <c r="M235" s="463"/>
      <c r="N235" s="463"/>
      <c r="O235" s="463"/>
      <c r="P235" s="463"/>
      <c r="Q235" s="463"/>
      <c r="R235" s="463"/>
    </row>
    <row r="236" spans="1:59" ht="29.25" customHeight="1" x14ac:dyDescent="0.3">
      <c r="A236" s="285">
        <v>511300</v>
      </c>
      <c r="B236" s="286" t="s">
        <v>339</v>
      </c>
      <c r="C236" s="297">
        <f>SUM(D236:I236)</f>
        <v>35900000</v>
      </c>
      <c r="D236" s="298">
        <f t="shared" ref="D236:H236" si="80">SUM(D237:D247)</f>
        <v>0</v>
      </c>
      <c r="E236" s="299">
        <f t="shared" si="80"/>
        <v>0</v>
      </c>
      <c r="F236" s="299">
        <f t="shared" si="80"/>
        <v>0</v>
      </c>
      <c r="G236" s="299">
        <f t="shared" si="80"/>
        <v>0</v>
      </c>
      <c r="H236" s="299">
        <f t="shared" si="80"/>
        <v>0</v>
      </c>
      <c r="I236" s="300">
        <f>SUM(I237:I247)</f>
        <v>35900000</v>
      </c>
      <c r="J236" s="554"/>
      <c r="K236" s="458"/>
      <c r="L236" s="464"/>
      <c r="M236" s="464"/>
      <c r="N236" s="464"/>
      <c r="O236" s="464"/>
      <c r="P236" s="464"/>
      <c r="Q236" s="464"/>
      <c r="R236" s="464"/>
    </row>
    <row r="237" spans="1:59" ht="29.25" customHeight="1" x14ac:dyDescent="0.3">
      <c r="A237" s="173" t="s">
        <v>144</v>
      </c>
      <c r="B237" s="227" t="s">
        <v>300</v>
      </c>
      <c r="C237" s="390">
        <f>SUM(D237:I237)</f>
        <v>6000000</v>
      </c>
      <c r="D237" s="251"/>
      <c r="E237" s="174"/>
      <c r="F237" s="174"/>
      <c r="G237" s="378"/>
      <c r="H237" s="174"/>
      <c r="I237" s="339">
        <v>6000000</v>
      </c>
      <c r="J237" s="555"/>
      <c r="K237" s="218"/>
      <c r="L237" s="508"/>
      <c r="M237" s="469"/>
      <c r="N237" s="469"/>
      <c r="O237" s="469"/>
      <c r="P237" s="498"/>
      <c r="Q237" s="469"/>
      <c r="R237" s="491"/>
    </row>
    <row r="238" spans="1:59" ht="18.75" customHeight="1" x14ac:dyDescent="0.3">
      <c r="A238" s="173" t="s">
        <v>187</v>
      </c>
      <c r="B238" s="227" t="s">
        <v>301</v>
      </c>
      <c r="C238" s="390"/>
      <c r="D238" s="251"/>
      <c r="E238" s="174"/>
      <c r="F238" s="174"/>
      <c r="G238" s="378"/>
      <c r="H238" s="174"/>
      <c r="I238" s="339">
        <v>2400000</v>
      </c>
      <c r="J238" s="594"/>
      <c r="K238" s="218"/>
      <c r="L238" s="508"/>
      <c r="M238" s="469"/>
      <c r="N238" s="469"/>
      <c r="O238" s="469"/>
      <c r="P238" s="498"/>
      <c r="Q238" s="469"/>
      <c r="R238" s="491"/>
    </row>
    <row r="239" spans="1:59" ht="24.75" customHeight="1" x14ac:dyDescent="0.3">
      <c r="A239" s="173" t="s">
        <v>146</v>
      </c>
      <c r="B239" s="227" t="s">
        <v>302</v>
      </c>
      <c r="C239" s="390">
        <f t="shared" si="74"/>
        <v>7200000</v>
      </c>
      <c r="D239" s="251"/>
      <c r="E239" s="174"/>
      <c r="F239" s="174"/>
      <c r="G239" s="378"/>
      <c r="H239" s="174"/>
      <c r="I239" s="339">
        <v>7200000</v>
      </c>
      <c r="J239" s="555"/>
      <c r="K239" s="218"/>
      <c r="L239" s="508"/>
      <c r="M239" s="469"/>
      <c r="N239" s="469"/>
      <c r="O239" s="469"/>
      <c r="P239" s="498"/>
      <c r="Q239" s="469"/>
      <c r="R239" s="491"/>
    </row>
    <row r="240" spans="1:59" ht="29.25" customHeight="1" x14ac:dyDescent="0.3">
      <c r="A240" s="173" t="s">
        <v>145</v>
      </c>
      <c r="B240" s="227" t="s">
        <v>303</v>
      </c>
      <c r="C240" s="390">
        <f t="shared" si="74"/>
        <v>1700000</v>
      </c>
      <c r="D240" s="251"/>
      <c r="E240" s="174"/>
      <c r="F240" s="174"/>
      <c r="G240" s="378"/>
      <c r="H240" s="174"/>
      <c r="I240" s="339">
        <v>1700000</v>
      </c>
      <c r="J240" s="555"/>
      <c r="K240" s="218"/>
      <c r="L240" s="508"/>
      <c r="M240" s="469"/>
      <c r="N240" s="469"/>
      <c r="O240" s="469"/>
      <c r="P240" s="498"/>
      <c r="Q240" s="469"/>
      <c r="R240" s="491"/>
    </row>
    <row r="241" spans="1:18" ht="18.75" customHeight="1" x14ac:dyDescent="0.3">
      <c r="A241" s="173" t="s">
        <v>147</v>
      </c>
      <c r="B241" s="227" t="s">
        <v>304</v>
      </c>
      <c r="C241" s="390">
        <f t="shared" si="74"/>
        <v>1200000</v>
      </c>
      <c r="D241" s="251"/>
      <c r="E241" s="174"/>
      <c r="F241" s="174"/>
      <c r="G241" s="378"/>
      <c r="H241" s="174"/>
      <c r="I241" s="339">
        <v>1200000</v>
      </c>
      <c r="J241" s="555"/>
      <c r="K241" s="218"/>
      <c r="L241" s="508"/>
      <c r="M241" s="469"/>
      <c r="N241" s="469"/>
      <c r="O241" s="469"/>
      <c r="P241" s="498"/>
      <c r="Q241" s="469"/>
      <c r="R241" s="491"/>
    </row>
    <row r="242" spans="1:18" ht="18.75" customHeight="1" x14ac:dyDescent="0.3">
      <c r="A242" s="173" t="s">
        <v>184</v>
      </c>
      <c r="B242" s="227" t="s">
        <v>185</v>
      </c>
      <c r="C242" s="390">
        <f t="shared" si="74"/>
        <v>3600000</v>
      </c>
      <c r="D242" s="251"/>
      <c r="E242" s="174"/>
      <c r="F242" s="174"/>
      <c r="G242" s="378"/>
      <c r="H242" s="174"/>
      <c r="I242" s="339">
        <v>3600000</v>
      </c>
      <c r="J242" s="555"/>
      <c r="K242" s="218"/>
      <c r="L242" s="508"/>
      <c r="M242" s="469"/>
      <c r="N242" s="469"/>
      <c r="O242" s="469"/>
      <c r="P242" s="498"/>
      <c r="Q242" s="469"/>
      <c r="R242" s="491"/>
    </row>
    <row r="243" spans="1:18" ht="27" customHeight="1" x14ac:dyDescent="0.3">
      <c r="A243" s="173" t="s">
        <v>148</v>
      </c>
      <c r="B243" s="227" t="s">
        <v>159</v>
      </c>
      <c r="C243" s="390">
        <f t="shared" si="74"/>
        <v>0</v>
      </c>
      <c r="D243" s="251"/>
      <c r="E243" s="174"/>
      <c r="F243" s="174"/>
      <c r="G243" s="378"/>
      <c r="H243" s="174"/>
      <c r="I243" s="339">
        <v>0</v>
      </c>
      <c r="J243" s="594"/>
      <c r="K243" s="218"/>
      <c r="L243" s="508"/>
      <c r="M243" s="469"/>
      <c r="N243" s="469"/>
      <c r="O243" s="469"/>
      <c r="P243" s="498"/>
      <c r="Q243" s="469"/>
      <c r="R243" s="491"/>
    </row>
    <row r="244" spans="1:18" ht="18.75" customHeight="1" x14ac:dyDescent="0.3">
      <c r="A244" s="173" t="s">
        <v>148</v>
      </c>
      <c r="B244" s="227" t="s">
        <v>199</v>
      </c>
      <c r="C244" s="390">
        <f t="shared" si="74"/>
        <v>1800000</v>
      </c>
      <c r="D244" s="251"/>
      <c r="E244" s="174"/>
      <c r="F244" s="174"/>
      <c r="G244" s="378"/>
      <c r="H244" s="174"/>
      <c r="I244" s="339">
        <v>1800000</v>
      </c>
      <c r="J244" s="555"/>
      <c r="K244" s="218"/>
      <c r="L244" s="508"/>
      <c r="M244" s="469"/>
      <c r="N244" s="469"/>
      <c r="O244" s="469"/>
      <c r="P244" s="498"/>
      <c r="Q244" s="469"/>
      <c r="R244" s="491"/>
    </row>
    <row r="245" spans="1:18" ht="18.75" customHeight="1" x14ac:dyDescent="0.3">
      <c r="A245" s="173" t="s">
        <v>191</v>
      </c>
      <c r="B245" s="227" t="s">
        <v>192</v>
      </c>
      <c r="C245" s="390">
        <f t="shared" si="74"/>
        <v>3600000</v>
      </c>
      <c r="D245" s="251"/>
      <c r="E245" s="174"/>
      <c r="F245" s="174"/>
      <c r="G245" s="378"/>
      <c r="H245" s="174"/>
      <c r="I245" s="339">
        <v>3600000</v>
      </c>
      <c r="J245" s="555"/>
      <c r="K245" s="218"/>
      <c r="L245" s="508"/>
      <c r="M245" s="469"/>
      <c r="N245" s="469"/>
      <c r="O245" s="469"/>
      <c r="P245" s="498"/>
      <c r="Q245" s="469"/>
      <c r="R245" s="491"/>
    </row>
    <row r="246" spans="1:18" ht="18.75" customHeight="1" x14ac:dyDescent="0.3">
      <c r="A246" s="173" t="s">
        <v>193</v>
      </c>
      <c r="B246" s="227" t="s">
        <v>194</v>
      </c>
      <c r="C246" s="390">
        <f t="shared" si="74"/>
        <v>3600000</v>
      </c>
      <c r="D246" s="251"/>
      <c r="E246" s="174"/>
      <c r="F246" s="174"/>
      <c r="G246" s="378"/>
      <c r="H246" s="174"/>
      <c r="I246" s="339">
        <v>3600000</v>
      </c>
      <c r="J246" s="555"/>
      <c r="K246" s="218"/>
      <c r="L246" s="508"/>
      <c r="M246" s="469"/>
      <c r="N246" s="469"/>
      <c r="O246" s="469"/>
      <c r="P246" s="498"/>
      <c r="Q246" s="469"/>
      <c r="R246" s="491"/>
    </row>
    <row r="247" spans="1:18" ht="18.75" customHeight="1" x14ac:dyDescent="0.3">
      <c r="A247" s="173" t="s">
        <v>189</v>
      </c>
      <c r="B247" s="227" t="s">
        <v>190</v>
      </c>
      <c r="C247" s="390">
        <f t="shared" si="74"/>
        <v>4800000</v>
      </c>
      <c r="D247" s="251"/>
      <c r="E247" s="174"/>
      <c r="F247" s="174"/>
      <c r="G247" s="378"/>
      <c r="H247" s="174"/>
      <c r="I247" s="339">
        <v>4800000</v>
      </c>
      <c r="J247" s="555"/>
      <c r="K247" s="218"/>
      <c r="L247" s="508"/>
      <c r="M247" s="469"/>
      <c r="N247" s="469"/>
      <c r="O247" s="469"/>
      <c r="P247" s="498"/>
      <c r="Q247" s="469"/>
      <c r="R247" s="491"/>
    </row>
    <row r="248" spans="1:18" ht="18.75" customHeight="1" x14ac:dyDescent="0.3">
      <c r="A248" s="173" t="s">
        <v>387</v>
      </c>
      <c r="B248" s="227" t="s">
        <v>394</v>
      </c>
      <c r="C248" s="605"/>
      <c r="D248" s="606"/>
      <c r="E248" s="606"/>
      <c r="F248" s="606"/>
      <c r="G248" s="607"/>
      <c r="H248" s="606"/>
      <c r="I248" s="608"/>
      <c r="J248" s="555"/>
      <c r="K248" s="218"/>
      <c r="L248" s="508"/>
      <c r="M248" s="469"/>
      <c r="N248" s="469"/>
      <c r="O248" s="469"/>
      <c r="P248" s="498"/>
      <c r="Q248" s="469"/>
      <c r="R248" s="491"/>
    </row>
    <row r="249" spans="1:18" ht="18.75" customHeight="1" x14ac:dyDescent="0.3">
      <c r="A249" s="285">
        <v>511400</v>
      </c>
      <c r="B249" s="286" t="s">
        <v>345</v>
      </c>
      <c r="C249" s="391">
        <f t="shared" si="74"/>
        <v>3598000</v>
      </c>
      <c r="D249" s="523">
        <f t="shared" ref="D249:I249" si="81">SUM(D250)</f>
        <v>0</v>
      </c>
      <c r="E249" s="523">
        <f t="shared" si="81"/>
        <v>0</v>
      </c>
      <c r="F249" s="523">
        <f t="shared" si="81"/>
        <v>0</v>
      </c>
      <c r="G249" s="523">
        <f t="shared" si="81"/>
        <v>0</v>
      </c>
      <c r="H249" s="523">
        <f t="shared" si="81"/>
        <v>0</v>
      </c>
      <c r="I249" s="524">
        <f t="shared" si="81"/>
        <v>3598000</v>
      </c>
      <c r="J249" s="554"/>
      <c r="K249" s="458"/>
      <c r="L249" s="464"/>
      <c r="M249" s="450"/>
      <c r="N249" s="450"/>
      <c r="O249" s="450"/>
      <c r="P249" s="450"/>
      <c r="Q249" s="450"/>
      <c r="R249" s="450"/>
    </row>
    <row r="250" spans="1:18" ht="18.75" customHeight="1" thickBot="1" x14ac:dyDescent="0.35">
      <c r="A250" s="261">
        <v>511431</v>
      </c>
      <c r="B250" s="262" t="s">
        <v>181</v>
      </c>
      <c r="C250" s="392">
        <f t="shared" si="74"/>
        <v>3598000</v>
      </c>
      <c r="D250" s="393"/>
      <c r="E250" s="394"/>
      <c r="F250" s="394"/>
      <c r="G250" s="395"/>
      <c r="H250" s="394"/>
      <c r="I250" s="396">
        <v>3598000</v>
      </c>
      <c r="J250" s="562"/>
      <c r="K250" s="454"/>
      <c r="L250" s="508"/>
      <c r="M250" s="455"/>
      <c r="N250" s="455"/>
      <c r="O250" s="455"/>
      <c r="P250" s="456"/>
      <c r="Q250" s="455"/>
      <c r="R250" s="456"/>
    </row>
    <row r="251" spans="1:18" ht="18.75" customHeight="1" x14ac:dyDescent="0.3">
      <c r="A251" s="217"/>
      <c r="B251" s="218"/>
      <c r="C251" s="219"/>
      <c r="D251" s="220"/>
      <c r="E251" s="220"/>
      <c r="F251" s="220"/>
      <c r="G251" s="221"/>
      <c r="H251" s="220"/>
      <c r="I251" s="221"/>
      <c r="L251" s="274"/>
      <c r="M251" s="275"/>
    </row>
    <row r="252" spans="1:18" ht="18.75" customHeight="1" x14ac:dyDescent="0.3">
      <c r="A252" s="217"/>
      <c r="B252" s="218"/>
      <c r="C252" s="219"/>
      <c r="D252" s="220"/>
      <c r="E252" s="220"/>
      <c r="F252" s="220"/>
      <c r="G252" s="221"/>
      <c r="H252" s="220"/>
      <c r="I252" s="221"/>
      <c r="L252" s="274"/>
      <c r="M252" s="275"/>
    </row>
    <row r="253" spans="1:18" ht="18.75" customHeight="1" x14ac:dyDescent="0.3">
      <c r="A253" s="217"/>
      <c r="B253" s="218"/>
      <c r="C253" s="219"/>
      <c r="D253" s="220"/>
      <c r="E253" s="220"/>
      <c r="F253" s="220"/>
      <c r="G253" s="221"/>
      <c r="H253" s="220"/>
      <c r="I253" s="221"/>
      <c r="L253" s="274"/>
      <c r="M253" s="275"/>
    </row>
    <row r="254" spans="1:18" ht="18.75" customHeight="1" x14ac:dyDescent="0.3">
      <c r="A254" s="217"/>
      <c r="B254" s="218"/>
      <c r="C254" s="219"/>
      <c r="D254" s="220"/>
      <c r="E254" s="220"/>
      <c r="F254" s="220"/>
      <c r="G254" s="221"/>
      <c r="H254" s="220"/>
      <c r="I254" s="221"/>
      <c r="L254" s="274"/>
      <c r="M254" s="275"/>
    </row>
    <row r="255" spans="1:18" ht="18.75" customHeight="1" x14ac:dyDescent="0.3">
      <c r="A255" s="217"/>
      <c r="B255" s="218"/>
      <c r="C255" s="219"/>
      <c r="D255" s="220"/>
      <c r="E255" s="220"/>
      <c r="F255" s="220"/>
      <c r="G255" s="221"/>
      <c r="H255" s="220"/>
      <c r="I255" s="221"/>
      <c r="L255" s="274"/>
      <c r="M255" s="275"/>
    </row>
    <row r="256" spans="1:18" ht="18.75" customHeight="1" x14ac:dyDescent="0.3">
      <c r="A256" s="217"/>
      <c r="B256" s="218"/>
      <c r="C256" s="219"/>
      <c r="D256" s="220"/>
      <c r="E256" s="220"/>
      <c r="F256" s="220"/>
      <c r="G256" s="221"/>
      <c r="H256" s="220"/>
      <c r="I256" s="221"/>
      <c r="L256" s="274"/>
      <c r="M256" s="275"/>
    </row>
    <row r="257" spans="1:18" ht="18.75" customHeight="1" x14ac:dyDescent="0.3">
      <c r="A257" s="217"/>
      <c r="B257" s="218"/>
      <c r="C257" s="219"/>
      <c r="D257" s="220"/>
      <c r="E257" s="220"/>
      <c r="F257" s="220"/>
      <c r="G257" s="221"/>
      <c r="H257" s="220"/>
      <c r="I257" s="221"/>
      <c r="L257" s="274"/>
      <c r="M257" s="275"/>
    </row>
    <row r="258" spans="1:18" ht="18.75" customHeight="1" thickBot="1" x14ac:dyDescent="0.35">
      <c r="A258" s="217"/>
      <c r="B258" s="218"/>
      <c r="C258" s="219"/>
      <c r="D258" s="220"/>
      <c r="E258" s="220"/>
      <c r="F258" s="220"/>
      <c r="G258" s="221"/>
      <c r="H258" s="220"/>
      <c r="I258" s="221"/>
      <c r="L258" s="274"/>
      <c r="M258" s="275"/>
    </row>
    <row r="259" spans="1:18" ht="15" thickBot="1" x14ac:dyDescent="0.35">
      <c r="A259" s="634" t="s">
        <v>4</v>
      </c>
      <c r="B259" s="636" t="s">
        <v>230</v>
      </c>
      <c r="C259" s="638" t="s">
        <v>264</v>
      </c>
      <c r="D259" s="639"/>
      <c r="E259" s="639"/>
      <c r="F259" s="639"/>
      <c r="G259" s="639"/>
      <c r="H259" s="639"/>
      <c r="I259" s="640"/>
      <c r="J259" s="570"/>
      <c r="K259" s="517"/>
      <c r="L259" s="273"/>
      <c r="M259" s="515"/>
      <c r="N259" s="515"/>
      <c r="O259" s="515"/>
      <c r="P259" s="515"/>
      <c r="Q259" s="515"/>
      <c r="R259" s="515"/>
    </row>
    <row r="260" spans="1:18" ht="15" customHeight="1" x14ac:dyDescent="0.3">
      <c r="A260" s="635"/>
      <c r="B260" s="637"/>
      <c r="C260" s="641" t="s">
        <v>309</v>
      </c>
      <c r="D260" s="643" t="s">
        <v>265</v>
      </c>
      <c r="E260" s="644"/>
      <c r="F260" s="644"/>
      <c r="G260" s="644"/>
      <c r="H260" s="645" t="s">
        <v>233</v>
      </c>
      <c r="I260" s="646" t="s">
        <v>234</v>
      </c>
      <c r="J260" s="570"/>
      <c r="K260" s="517"/>
      <c r="L260" s="514"/>
      <c r="M260" s="273"/>
      <c r="N260" s="515"/>
      <c r="O260" s="515"/>
      <c r="P260" s="515"/>
      <c r="Q260" s="273"/>
      <c r="R260" s="273"/>
    </row>
    <row r="261" spans="1:18" ht="26.4" x14ac:dyDescent="0.3">
      <c r="A261" s="635"/>
      <c r="B261" s="637"/>
      <c r="C261" s="642"/>
      <c r="D261" s="613" t="s">
        <v>266</v>
      </c>
      <c r="E261" s="614" t="s">
        <v>236</v>
      </c>
      <c r="F261" s="614" t="s">
        <v>237</v>
      </c>
      <c r="G261" s="614" t="s">
        <v>238</v>
      </c>
      <c r="H261" s="644"/>
      <c r="I261" s="647"/>
      <c r="J261" s="570"/>
      <c r="K261" s="517"/>
      <c r="L261" s="514"/>
      <c r="M261" s="272"/>
      <c r="N261" s="272"/>
      <c r="O261" s="272"/>
      <c r="P261" s="272"/>
      <c r="Q261" s="515"/>
      <c r="R261" s="515"/>
    </row>
    <row r="262" spans="1:18" ht="15" thickBot="1" x14ac:dyDescent="0.35">
      <c r="A262" s="200" t="s">
        <v>239</v>
      </c>
      <c r="B262" s="244" t="s">
        <v>240</v>
      </c>
      <c r="C262" s="247" t="s">
        <v>241</v>
      </c>
      <c r="D262" s="246" t="s">
        <v>242</v>
      </c>
      <c r="E262" s="167" t="s">
        <v>243</v>
      </c>
      <c r="F262" s="167" t="s">
        <v>244</v>
      </c>
      <c r="G262" s="167" t="s">
        <v>245</v>
      </c>
      <c r="H262" s="167" t="s">
        <v>246</v>
      </c>
      <c r="I262" s="168" t="s">
        <v>247</v>
      </c>
      <c r="J262" s="552"/>
      <c r="K262" s="461"/>
      <c r="L262" s="462"/>
      <c r="M262" s="462"/>
      <c r="N262" s="462"/>
      <c r="O262" s="462"/>
      <c r="P262" s="462"/>
      <c r="Q262" s="462"/>
      <c r="R262" s="462"/>
    </row>
    <row r="263" spans="1:18" x14ac:dyDescent="0.3">
      <c r="A263" s="204">
        <v>512000</v>
      </c>
      <c r="B263" s="226" t="s">
        <v>305</v>
      </c>
      <c r="C263" s="346">
        <f>SUM(D263:I263)</f>
        <v>28638417</v>
      </c>
      <c r="D263" s="335">
        <f t="shared" ref="D263:I263" si="82">D266+D265+D273</f>
        <v>0</v>
      </c>
      <c r="E263" s="384">
        <f t="shared" si="82"/>
        <v>7096980</v>
      </c>
      <c r="F263" s="384">
        <f t="shared" si="82"/>
        <v>0</v>
      </c>
      <c r="G263" s="384">
        <f t="shared" si="82"/>
        <v>0</v>
      </c>
      <c r="H263" s="384">
        <f t="shared" si="82"/>
        <v>0</v>
      </c>
      <c r="I263" s="385">
        <f t="shared" si="82"/>
        <v>21541437</v>
      </c>
      <c r="J263" s="553"/>
      <c r="K263" s="273"/>
      <c r="L263" s="463"/>
      <c r="M263" s="463"/>
      <c r="N263" s="463"/>
      <c r="O263" s="463"/>
      <c r="P263" s="463"/>
      <c r="Q263" s="463"/>
      <c r="R263" s="463"/>
    </row>
    <row r="264" spans="1:18" x14ac:dyDescent="0.3">
      <c r="A264" s="285">
        <v>512100</v>
      </c>
      <c r="B264" s="286" t="s">
        <v>343</v>
      </c>
      <c r="C264" s="297">
        <f>SUM(D264:I264)</f>
        <v>2040000</v>
      </c>
      <c r="D264" s="298">
        <f>SUM(D265)</f>
        <v>0</v>
      </c>
      <c r="E264" s="299">
        <f t="shared" ref="E264:I264" si="83">SUM(E265)</f>
        <v>0</v>
      </c>
      <c r="F264" s="299">
        <f t="shared" si="83"/>
        <v>0</v>
      </c>
      <c r="G264" s="299">
        <f t="shared" si="83"/>
        <v>0</v>
      </c>
      <c r="H264" s="299">
        <f t="shared" si="83"/>
        <v>0</v>
      </c>
      <c r="I264" s="300">
        <f t="shared" si="83"/>
        <v>2040000</v>
      </c>
      <c r="J264" s="554"/>
      <c r="K264" s="458"/>
      <c r="L264" s="464"/>
      <c r="M264" s="464"/>
      <c r="N264" s="464"/>
      <c r="O264" s="464"/>
      <c r="P264" s="464"/>
      <c r="Q264" s="464"/>
      <c r="R264" s="464"/>
    </row>
    <row r="265" spans="1:18" x14ac:dyDescent="0.3">
      <c r="A265" s="173">
        <v>512111</v>
      </c>
      <c r="B265" s="227" t="s">
        <v>200</v>
      </c>
      <c r="C265" s="347">
        <f t="shared" si="74"/>
        <v>2040000</v>
      </c>
      <c r="D265" s="251"/>
      <c r="E265" s="174"/>
      <c r="F265" s="174"/>
      <c r="G265" s="174"/>
      <c r="H265" s="174"/>
      <c r="I265" s="339">
        <v>2040000</v>
      </c>
      <c r="J265" s="555"/>
      <c r="K265" s="218"/>
      <c r="L265" s="440"/>
      <c r="M265" s="469"/>
      <c r="N265" s="469"/>
      <c r="O265" s="469"/>
      <c r="P265" s="469"/>
      <c r="Q265" s="469"/>
      <c r="R265" s="491"/>
    </row>
    <row r="266" spans="1:18" x14ac:dyDescent="0.3">
      <c r="A266" s="322">
        <v>512200</v>
      </c>
      <c r="B266" s="323" t="s">
        <v>340</v>
      </c>
      <c r="C266" s="297">
        <f>SUM(D266:I266)</f>
        <v>8095514</v>
      </c>
      <c r="D266" s="298">
        <f>SUM(D267:D271)</f>
        <v>0</v>
      </c>
      <c r="E266" s="299">
        <f t="shared" ref="E266:H266" si="84">SUM(E267:E271)</f>
        <v>0</v>
      </c>
      <c r="F266" s="299">
        <f t="shared" si="84"/>
        <v>0</v>
      </c>
      <c r="G266" s="299">
        <f t="shared" si="84"/>
        <v>0</v>
      </c>
      <c r="H266" s="299">
        <f t="shared" si="84"/>
        <v>0</v>
      </c>
      <c r="I266" s="300">
        <f>SUM(I267:I271)</f>
        <v>8095514</v>
      </c>
      <c r="J266" s="554"/>
      <c r="K266" s="458"/>
      <c r="L266" s="464"/>
      <c r="M266" s="464"/>
      <c r="N266" s="464"/>
      <c r="O266" s="464"/>
      <c r="P266" s="464"/>
      <c r="Q266" s="464"/>
      <c r="R266" s="464"/>
    </row>
    <row r="267" spans="1:18" x14ac:dyDescent="0.3">
      <c r="A267" s="173">
        <v>512211</v>
      </c>
      <c r="B267" s="227" t="s">
        <v>109</v>
      </c>
      <c r="C267" s="347">
        <f t="shared" si="74"/>
        <v>599999</v>
      </c>
      <c r="D267" s="251"/>
      <c r="E267" s="174"/>
      <c r="F267" s="174"/>
      <c r="G267" s="174"/>
      <c r="H267" s="174"/>
      <c r="I267" s="339">
        <v>599999</v>
      </c>
      <c r="J267" s="555"/>
      <c r="K267" s="218"/>
      <c r="L267" s="440"/>
      <c r="M267" s="469"/>
      <c r="N267" s="469"/>
      <c r="O267" s="469"/>
      <c r="P267" s="469"/>
      <c r="Q267" s="469"/>
      <c r="R267" s="491"/>
    </row>
    <row r="268" spans="1:18" x14ac:dyDescent="0.3">
      <c r="A268" s="173" t="s">
        <v>158</v>
      </c>
      <c r="B268" s="227" t="s">
        <v>157</v>
      </c>
      <c r="C268" s="347">
        <f t="shared" si="74"/>
        <v>4434312</v>
      </c>
      <c r="D268" s="251"/>
      <c r="E268" s="174"/>
      <c r="F268" s="174"/>
      <c r="G268" s="174"/>
      <c r="H268" s="174"/>
      <c r="I268" s="339">
        <v>4434312</v>
      </c>
      <c r="J268" s="555"/>
      <c r="K268" s="218"/>
      <c r="L268" s="440"/>
      <c r="M268" s="469"/>
      <c r="N268" s="469"/>
      <c r="O268" s="469"/>
      <c r="P268" s="469"/>
      <c r="Q268" s="469"/>
      <c r="R268" s="491"/>
    </row>
    <row r="269" spans="1:18" x14ac:dyDescent="0.3">
      <c r="A269" s="173">
        <v>512221</v>
      </c>
      <c r="B269" s="227" t="s">
        <v>110</v>
      </c>
      <c r="C269" s="347">
        <f t="shared" si="74"/>
        <v>599999</v>
      </c>
      <c r="D269" s="251"/>
      <c r="E269" s="174"/>
      <c r="F269" s="174"/>
      <c r="G269" s="174"/>
      <c r="H269" s="174"/>
      <c r="I269" s="339">
        <v>599999</v>
      </c>
      <c r="J269" s="555"/>
      <c r="K269" s="218"/>
      <c r="L269" s="440"/>
      <c r="M269" s="469"/>
      <c r="N269" s="469"/>
      <c r="O269" s="469"/>
      <c r="P269" s="469"/>
      <c r="Q269" s="469"/>
      <c r="R269" s="491"/>
    </row>
    <row r="270" spans="1:18" x14ac:dyDescent="0.3">
      <c r="A270" s="173">
        <v>512251</v>
      </c>
      <c r="B270" s="227" t="s">
        <v>111</v>
      </c>
      <c r="C270" s="347">
        <f t="shared" si="74"/>
        <v>1861205</v>
      </c>
      <c r="D270" s="251"/>
      <c r="E270" s="174"/>
      <c r="F270" s="174"/>
      <c r="G270" s="174"/>
      <c r="H270" s="174"/>
      <c r="I270" s="339">
        <v>1861205</v>
      </c>
      <c r="J270" s="555"/>
      <c r="K270" s="218"/>
      <c r="L270" s="440"/>
      <c r="M270" s="469"/>
      <c r="N270" s="469"/>
      <c r="O270" s="469"/>
      <c r="P270" s="469"/>
      <c r="Q270" s="469"/>
      <c r="R270" s="491"/>
    </row>
    <row r="271" spans="1:18" x14ac:dyDescent="0.3">
      <c r="A271" s="173">
        <v>512241</v>
      </c>
      <c r="B271" s="227" t="s">
        <v>113</v>
      </c>
      <c r="C271" s="347">
        <f t="shared" si="74"/>
        <v>599999</v>
      </c>
      <c r="D271" s="251"/>
      <c r="E271" s="174"/>
      <c r="F271" s="174"/>
      <c r="G271" s="174"/>
      <c r="H271" s="174"/>
      <c r="I271" s="339">
        <v>599999</v>
      </c>
      <c r="J271" s="555"/>
      <c r="K271" s="218"/>
      <c r="L271" s="440"/>
      <c r="M271" s="469"/>
      <c r="N271" s="469"/>
      <c r="O271" s="469"/>
      <c r="P271" s="469"/>
      <c r="Q271" s="469"/>
      <c r="R271" s="491"/>
    </row>
    <row r="272" spans="1:18" x14ac:dyDescent="0.3">
      <c r="A272" s="283">
        <v>512500</v>
      </c>
      <c r="B272" s="284" t="s">
        <v>344</v>
      </c>
      <c r="C272" s="297">
        <f>SUM(D272:I272)</f>
        <v>18502903</v>
      </c>
      <c r="D272" s="437">
        <f>SUM(D273)</f>
        <v>0</v>
      </c>
      <c r="E272" s="437">
        <f t="shared" ref="E272:I272" si="85">SUM(E273)</f>
        <v>7096980</v>
      </c>
      <c r="F272" s="437">
        <f t="shared" si="85"/>
        <v>0</v>
      </c>
      <c r="G272" s="437">
        <f t="shared" si="85"/>
        <v>0</v>
      </c>
      <c r="H272" s="437">
        <f t="shared" si="85"/>
        <v>0</v>
      </c>
      <c r="I272" s="521">
        <f t="shared" si="85"/>
        <v>11405923</v>
      </c>
      <c r="J272" s="554"/>
      <c r="K272" s="458"/>
      <c r="L272" s="464"/>
      <c r="M272" s="450"/>
      <c r="N272" s="450"/>
      <c r="O272" s="450"/>
      <c r="P272" s="450"/>
      <c r="Q272" s="450"/>
      <c r="R272" s="450"/>
    </row>
    <row r="273" spans="1:59" x14ac:dyDescent="0.3">
      <c r="A273" s="259">
        <v>512511</v>
      </c>
      <c r="B273" s="260" t="s">
        <v>112</v>
      </c>
      <c r="C273" s="390">
        <f>SUM(D273:I273)</f>
        <v>18502903</v>
      </c>
      <c r="D273" s="397"/>
      <c r="E273" s="398">
        <v>7096980</v>
      </c>
      <c r="F273" s="399"/>
      <c r="G273" s="400"/>
      <c r="H273" s="400"/>
      <c r="I273" s="401">
        <v>11405923</v>
      </c>
      <c r="J273" s="562"/>
      <c r="K273" s="454"/>
      <c r="L273" s="508"/>
      <c r="M273" s="455"/>
      <c r="N273" s="459"/>
      <c r="O273" s="460"/>
      <c r="P273" s="455"/>
      <c r="Q273" s="455"/>
      <c r="R273" s="459"/>
    </row>
    <row r="274" spans="1:59" x14ac:dyDescent="0.3">
      <c r="A274" s="259" t="s">
        <v>386</v>
      </c>
      <c r="B274" s="260" t="s">
        <v>395</v>
      </c>
      <c r="C274" s="390"/>
      <c r="D274" s="397"/>
      <c r="E274" s="398"/>
      <c r="F274" s="399"/>
      <c r="G274" s="400"/>
      <c r="H274" s="400"/>
      <c r="I274" s="401"/>
      <c r="J274" s="562"/>
      <c r="K274" s="454"/>
      <c r="L274" s="508"/>
      <c r="M274" s="455"/>
      <c r="N274" s="459"/>
      <c r="O274" s="460"/>
      <c r="P274" s="455"/>
      <c r="Q274" s="455"/>
      <c r="R274" s="459"/>
    </row>
    <row r="275" spans="1:59" x14ac:dyDescent="0.3">
      <c r="A275" s="201">
        <v>523000</v>
      </c>
      <c r="B275" s="228" t="s">
        <v>114</v>
      </c>
      <c r="C275" s="255">
        <f>SUM(D275:I275)</f>
        <v>1615311</v>
      </c>
      <c r="D275" s="525">
        <f>SUM(D276)</f>
        <v>0</v>
      </c>
      <c r="E275" s="526">
        <f t="shared" ref="E275:I275" si="86">SUM(E276)</f>
        <v>0</v>
      </c>
      <c r="F275" s="526">
        <f t="shared" si="86"/>
        <v>0</v>
      </c>
      <c r="G275" s="526">
        <f t="shared" si="86"/>
        <v>0</v>
      </c>
      <c r="H275" s="526">
        <f t="shared" si="86"/>
        <v>0</v>
      </c>
      <c r="I275" s="527">
        <f t="shared" si="86"/>
        <v>1615311</v>
      </c>
      <c r="J275" s="571"/>
      <c r="K275" s="510"/>
      <c r="L275" s="499"/>
      <c r="M275" s="511"/>
      <c r="N275" s="511"/>
      <c r="O275" s="511"/>
      <c r="P275" s="511"/>
      <c r="Q275" s="511"/>
      <c r="R275" s="511"/>
    </row>
    <row r="276" spans="1:59" ht="15" thickBot="1" x14ac:dyDescent="0.35">
      <c r="A276" s="320">
        <v>523111</v>
      </c>
      <c r="B276" s="321" t="s">
        <v>114</v>
      </c>
      <c r="C276" s="349">
        <f t="shared" si="74"/>
        <v>1615311</v>
      </c>
      <c r="D276" s="342"/>
      <c r="E276" s="343"/>
      <c r="F276" s="343"/>
      <c r="G276" s="343"/>
      <c r="H276" s="343"/>
      <c r="I276" s="402">
        <v>1615311</v>
      </c>
      <c r="J276" s="560"/>
      <c r="K276" s="452"/>
      <c r="L276" s="464"/>
      <c r="M276" s="450"/>
      <c r="N276" s="450"/>
      <c r="O276" s="450"/>
      <c r="P276" s="450"/>
      <c r="Q276" s="450"/>
      <c r="R276" s="512"/>
    </row>
    <row r="277" spans="1:59" s="195" customFormat="1" ht="21" customHeight="1" x14ac:dyDescent="0.3">
      <c r="A277" s="181">
        <v>600000</v>
      </c>
      <c r="B277" s="230" t="s">
        <v>306</v>
      </c>
      <c r="C277" s="403">
        <f>SUM(D277:I277)</f>
        <v>3809524</v>
      </c>
      <c r="D277" s="404">
        <f>D278</f>
        <v>0</v>
      </c>
      <c r="E277" s="405">
        <f t="shared" ref="E277:I277" si="87">E278</f>
        <v>0</v>
      </c>
      <c r="F277" s="405">
        <f t="shared" si="87"/>
        <v>0</v>
      </c>
      <c r="G277" s="405">
        <f t="shared" si="87"/>
        <v>0</v>
      </c>
      <c r="H277" s="405">
        <f t="shared" si="87"/>
        <v>0</v>
      </c>
      <c r="I277" s="406">
        <f t="shared" si="87"/>
        <v>3809524</v>
      </c>
      <c r="J277" s="564"/>
      <c r="K277" s="473"/>
      <c r="L277" s="507"/>
      <c r="M277" s="507"/>
      <c r="N277" s="507"/>
      <c r="O277" s="507"/>
      <c r="P277" s="507"/>
      <c r="Q277" s="507"/>
      <c r="R277" s="507"/>
      <c r="S277" s="276"/>
      <c r="T277" s="276"/>
      <c r="U277" s="276"/>
      <c r="V277" s="276"/>
      <c r="W277" s="276"/>
      <c r="X277" s="276"/>
      <c r="Y277" s="276"/>
      <c r="Z277" s="276"/>
      <c r="AA277" s="276"/>
      <c r="AB277" s="276"/>
      <c r="AC277" s="276"/>
      <c r="AD277" s="276"/>
      <c r="AE277" s="276"/>
      <c r="AF277" s="276"/>
      <c r="AG277" s="276"/>
      <c r="AH277" s="276"/>
      <c r="AI277" s="276"/>
      <c r="AJ277" s="276"/>
      <c r="AK277" s="276"/>
      <c r="AL277" s="276"/>
      <c r="AM277" s="276"/>
      <c r="AN277" s="276"/>
      <c r="AO277" s="276"/>
      <c r="AP277" s="276"/>
      <c r="AQ277" s="276"/>
      <c r="AR277" s="276"/>
      <c r="AS277" s="276"/>
      <c r="AT277" s="276"/>
      <c r="AU277" s="276"/>
      <c r="AV277" s="276"/>
      <c r="AW277" s="276"/>
      <c r="AX277" s="276"/>
      <c r="AY277" s="276"/>
      <c r="AZ277" s="276"/>
      <c r="BA277" s="276"/>
      <c r="BB277" s="276"/>
      <c r="BC277" s="276"/>
      <c r="BD277" s="276"/>
      <c r="BE277" s="276"/>
      <c r="BF277" s="276"/>
      <c r="BG277" s="205"/>
    </row>
    <row r="278" spans="1:59" x14ac:dyDescent="0.3">
      <c r="A278" s="283">
        <v>611400</v>
      </c>
      <c r="B278" s="284" t="s">
        <v>307</v>
      </c>
      <c r="C278" s="297">
        <f t="shared" si="74"/>
        <v>3809524</v>
      </c>
      <c r="D278" s="303"/>
      <c r="E278" s="304"/>
      <c r="F278" s="304"/>
      <c r="G278" s="304"/>
      <c r="H278" s="304"/>
      <c r="I278" s="305">
        <v>3809524</v>
      </c>
      <c r="J278" s="554"/>
      <c r="K278" s="458"/>
      <c r="L278" s="464"/>
      <c r="M278" s="450"/>
      <c r="N278" s="450"/>
      <c r="O278" s="450"/>
      <c r="P278" s="450"/>
      <c r="Q278" s="450"/>
      <c r="R278" s="450"/>
    </row>
    <row r="279" spans="1:59" s="196" customFormat="1" ht="16.2" thickBot="1" x14ac:dyDescent="0.35">
      <c r="A279" s="182"/>
      <c r="B279" s="232" t="s">
        <v>308</v>
      </c>
      <c r="C279" s="407">
        <f>SUM(D279:I279)</f>
        <v>499486049</v>
      </c>
      <c r="D279" s="408">
        <f t="shared" ref="D279:I279" si="88">D62+D233+D277</f>
        <v>0</v>
      </c>
      <c r="E279" s="409">
        <f t="shared" si="88"/>
        <v>7096980</v>
      </c>
      <c r="F279" s="409">
        <f t="shared" si="88"/>
        <v>300000</v>
      </c>
      <c r="G279" s="409">
        <f t="shared" si="88"/>
        <v>270775000</v>
      </c>
      <c r="H279" s="409">
        <f t="shared" si="88"/>
        <v>0</v>
      </c>
      <c r="I279" s="410">
        <f t="shared" si="88"/>
        <v>221314069</v>
      </c>
      <c r="J279" s="557"/>
      <c r="K279" s="210"/>
      <c r="L279" s="470"/>
      <c r="M279" s="470"/>
      <c r="N279" s="470"/>
      <c r="O279" s="470"/>
      <c r="P279" s="470"/>
      <c r="Q279" s="470"/>
      <c r="R279" s="470"/>
      <c r="S279" s="277"/>
      <c r="T279" s="277"/>
      <c r="U279" s="277"/>
      <c r="V279" s="277"/>
      <c r="W279" s="277"/>
      <c r="X279" s="277"/>
      <c r="Y279" s="277"/>
      <c r="Z279" s="277"/>
      <c r="AA279" s="277"/>
      <c r="AB279" s="277"/>
      <c r="AC279" s="277"/>
      <c r="AD279" s="277"/>
      <c r="AE279" s="277"/>
      <c r="AF279" s="277"/>
      <c r="AG279" s="277"/>
      <c r="AH279" s="277"/>
      <c r="AI279" s="277"/>
      <c r="AJ279" s="277"/>
      <c r="AK279" s="277"/>
      <c r="AL279" s="277"/>
      <c r="AM279" s="277"/>
      <c r="AN279" s="277"/>
      <c r="AO279" s="277"/>
      <c r="AP279" s="277"/>
      <c r="AQ279" s="277"/>
      <c r="AR279" s="277"/>
      <c r="AS279" s="277"/>
      <c r="AT279" s="277"/>
      <c r="AU279" s="277"/>
      <c r="AV279" s="277"/>
      <c r="AW279" s="277"/>
      <c r="AX279" s="277"/>
      <c r="AY279" s="277"/>
      <c r="AZ279" s="277"/>
      <c r="BA279" s="277"/>
      <c r="BB279" s="277"/>
      <c r="BC279" s="277"/>
      <c r="BD279" s="277"/>
      <c r="BE279" s="277"/>
      <c r="BF279" s="277"/>
      <c r="BG279" s="206"/>
    </row>
    <row r="280" spans="1:59" s="196" customFormat="1" ht="15.6" x14ac:dyDescent="0.3">
      <c r="A280" s="209"/>
      <c r="B280" s="210"/>
      <c r="C280" s="470"/>
      <c r="D280" s="470"/>
      <c r="E280" s="470"/>
      <c r="F280" s="470"/>
      <c r="G280" s="470"/>
      <c r="H280" s="470"/>
      <c r="I280" s="470"/>
      <c r="J280" s="557"/>
      <c r="K280" s="210"/>
      <c r="L280" s="470"/>
      <c r="M280" s="470"/>
      <c r="N280" s="470"/>
      <c r="O280" s="470"/>
      <c r="P280" s="470"/>
      <c r="Q280" s="470"/>
      <c r="R280" s="470"/>
      <c r="S280" s="277"/>
      <c r="T280" s="277"/>
      <c r="U280" s="277"/>
      <c r="V280" s="277"/>
      <c r="W280" s="277"/>
      <c r="X280" s="277"/>
      <c r="Y280" s="277"/>
      <c r="Z280" s="277"/>
      <c r="AA280" s="277"/>
      <c r="AB280" s="277"/>
      <c r="AC280" s="277"/>
      <c r="AD280" s="277"/>
      <c r="AE280" s="277"/>
      <c r="AF280" s="277"/>
      <c r="AG280" s="277"/>
      <c r="AH280" s="277"/>
      <c r="AI280" s="277"/>
      <c r="AJ280" s="277"/>
      <c r="AK280" s="277"/>
      <c r="AL280" s="277"/>
      <c r="AM280" s="277"/>
      <c r="AN280" s="277"/>
      <c r="AO280" s="277"/>
      <c r="AP280" s="277"/>
      <c r="AQ280" s="277"/>
      <c r="AR280" s="277"/>
      <c r="AS280" s="277"/>
      <c r="AT280" s="277"/>
      <c r="AU280" s="277"/>
      <c r="AV280" s="277"/>
      <c r="AW280" s="277"/>
      <c r="AX280" s="277"/>
      <c r="AY280" s="277"/>
      <c r="AZ280" s="277"/>
      <c r="BA280" s="277"/>
      <c r="BB280" s="277"/>
      <c r="BC280" s="277"/>
      <c r="BD280" s="277"/>
      <c r="BE280" s="277"/>
      <c r="BF280" s="277"/>
      <c r="BG280" s="206"/>
    </row>
    <row r="281" spans="1:59" s="196" customFormat="1" ht="16.2" x14ac:dyDescent="0.3">
      <c r="A281" s="557"/>
      <c r="B281" s="595" t="s">
        <v>398</v>
      </c>
      <c r="C281" s="588"/>
      <c r="D281" s="588"/>
      <c r="E281" s="588"/>
      <c r="F281" s="588"/>
      <c r="G281" s="588"/>
      <c r="H281" s="588"/>
      <c r="I281" s="588"/>
      <c r="J281" s="557"/>
      <c r="K281" s="210"/>
      <c r="L281" s="470"/>
      <c r="M281" s="470"/>
      <c r="N281" s="470"/>
      <c r="O281" s="470"/>
      <c r="P281" s="470"/>
      <c r="Q281" s="470"/>
      <c r="R281" s="470"/>
      <c r="S281" s="277"/>
      <c r="T281" s="277"/>
      <c r="U281" s="277"/>
      <c r="V281" s="277"/>
      <c r="W281" s="277"/>
      <c r="X281" s="277"/>
      <c r="Y281" s="277"/>
      <c r="Z281" s="277"/>
      <c r="AA281" s="277"/>
      <c r="AB281" s="277"/>
      <c r="AC281" s="277"/>
      <c r="AD281" s="277"/>
      <c r="AE281" s="277"/>
      <c r="AF281" s="277"/>
      <c r="AG281" s="277"/>
      <c r="AH281" s="277"/>
      <c r="AI281" s="277"/>
      <c r="AJ281" s="277"/>
      <c r="AK281" s="277"/>
      <c r="AL281" s="277"/>
      <c r="AM281" s="277"/>
      <c r="AN281" s="277"/>
      <c r="AO281" s="277"/>
      <c r="AP281" s="277"/>
      <c r="AQ281" s="277"/>
      <c r="AR281" s="277"/>
      <c r="AS281" s="277"/>
      <c r="AT281" s="277"/>
      <c r="AU281" s="277"/>
      <c r="AV281" s="277"/>
      <c r="AW281" s="277"/>
      <c r="AX281" s="277"/>
      <c r="AY281" s="277"/>
      <c r="AZ281" s="277"/>
      <c r="BA281" s="277"/>
      <c r="BB281" s="277"/>
      <c r="BC281" s="277"/>
      <c r="BD281" s="277"/>
      <c r="BE281" s="277"/>
      <c r="BF281" s="277"/>
      <c r="BG281" s="206"/>
    </row>
    <row r="282" spans="1:59" s="196" customFormat="1" ht="46.8" x14ac:dyDescent="0.3">
      <c r="A282" s="557"/>
      <c r="B282" s="597" t="s">
        <v>414</v>
      </c>
      <c r="C282" s="588"/>
      <c r="D282" s="588"/>
      <c r="E282" s="588"/>
      <c r="F282" s="588"/>
      <c r="G282" s="588"/>
      <c r="H282" s="588"/>
      <c r="I282" s="588"/>
      <c r="J282" s="557"/>
      <c r="K282" s="210"/>
      <c r="L282" s="470"/>
      <c r="M282" s="470"/>
      <c r="N282" s="470"/>
      <c r="O282" s="470"/>
      <c r="P282" s="470"/>
      <c r="Q282" s="470"/>
      <c r="R282" s="470"/>
      <c r="S282" s="277"/>
      <c r="T282" s="277"/>
      <c r="U282" s="277"/>
      <c r="V282" s="277"/>
      <c r="W282" s="277"/>
      <c r="X282" s="277"/>
      <c r="Y282" s="277"/>
      <c r="Z282" s="277"/>
      <c r="AA282" s="277"/>
      <c r="AB282" s="277"/>
      <c r="AC282" s="277"/>
      <c r="AD282" s="277"/>
      <c r="AE282" s="277"/>
      <c r="AF282" s="277"/>
      <c r="AG282" s="277"/>
      <c r="AH282" s="277"/>
      <c r="AI282" s="277"/>
      <c r="AJ282" s="277"/>
      <c r="AK282" s="277"/>
      <c r="AL282" s="277"/>
      <c r="AM282" s="277"/>
      <c r="AN282" s="277"/>
      <c r="AO282" s="277"/>
      <c r="AP282" s="277"/>
      <c r="AQ282" s="277"/>
      <c r="AR282" s="277"/>
      <c r="AS282" s="277"/>
      <c r="AT282" s="277"/>
      <c r="AU282" s="277"/>
      <c r="AV282" s="277"/>
      <c r="AW282" s="277"/>
      <c r="AX282" s="277"/>
      <c r="AY282" s="277"/>
      <c r="AZ282" s="277"/>
      <c r="BA282" s="277"/>
      <c r="BB282" s="277"/>
      <c r="BC282" s="277"/>
      <c r="BD282" s="277"/>
      <c r="BE282" s="277"/>
      <c r="BF282" s="277"/>
      <c r="BG282" s="206"/>
    </row>
    <row r="283" spans="1:59" s="196" customFormat="1" ht="15.6" x14ac:dyDescent="0.3">
      <c r="A283" s="557"/>
      <c r="B283" s="597"/>
      <c r="C283" s="588"/>
      <c r="D283" s="588"/>
      <c r="E283" s="588"/>
      <c r="F283" s="588"/>
      <c r="G283" s="588"/>
      <c r="H283" s="588"/>
      <c r="I283" s="588"/>
      <c r="J283" s="557"/>
      <c r="K283" s="210"/>
      <c r="L283" s="470"/>
      <c r="M283" s="470"/>
      <c r="N283" s="470"/>
      <c r="O283" s="470"/>
      <c r="P283" s="470"/>
      <c r="Q283" s="470"/>
      <c r="R283" s="470"/>
      <c r="S283" s="277"/>
      <c r="T283" s="277"/>
      <c r="U283" s="277"/>
      <c r="V283" s="277"/>
      <c r="W283" s="277"/>
      <c r="X283" s="277"/>
      <c r="Y283" s="277"/>
      <c r="Z283" s="277"/>
      <c r="AA283" s="277"/>
      <c r="AB283" s="277"/>
      <c r="AC283" s="277"/>
      <c r="AD283" s="277"/>
      <c r="AE283" s="277"/>
      <c r="AF283" s="277"/>
      <c r="AG283" s="277"/>
      <c r="AH283" s="277"/>
      <c r="AI283" s="277"/>
      <c r="AJ283" s="277"/>
      <c r="AK283" s="277"/>
      <c r="AL283" s="277"/>
      <c r="AM283" s="277"/>
      <c r="AN283" s="277"/>
      <c r="AO283" s="277"/>
      <c r="AP283" s="277"/>
      <c r="AQ283" s="277"/>
      <c r="AR283" s="277"/>
      <c r="AS283" s="277"/>
      <c r="AT283" s="277"/>
      <c r="AU283" s="277"/>
      <c r="AV283" s="277"/>
      <c r="AW283" s="277"/>
      <c r="AX283" s="277"/>
      <c r="AY283" s="277"/>
      <c r="AZ283" s="277"/>
      <c r="BA283" s="277"/>
      <c r="BB283" s="277"/>
      <c r="BC283" s="277"/>
      <c r="BD283" s="277"/>
      <c r="BE283" s="277"/>
      <c r="BF283" s="277"/>
      <c r="BG283" s="206"/>
    </row>
    <row r="284" spans="1:59" s="196" customFormat="1" ht="15.6" x14ac:dyDescent="0.3">
      <c r="A284" s="557"/>
      <c r="B284" s="597"/>
      <c r="C284" s="588"/>
      <c r="D284" s="588"/>
      <c r="E284" s="588"/>
      <c r="F284" s="588"/>
      <c r="G284" s="588"/>
      <c r="H284" s="588"/>
      <c r="I284" s="588"/>
      <c r="J284" s="557"/>
      <c r="K284" s="210"/>
      <c r="L284" s="470"/>
      <c r="M284" s="470"/>
      <c r="N284" s="470"/>
      <c r="O284" s="470"/>
      <c r="P284" s="470"/>
      <c r="Q284" s="470"/>
      <c r="R284" s="470"/>
      <c r="S284" s="277"/>
      <c r="T284" s="277"/>
      <c r="U284" s="277"/>
      <c r="V284" s="277"/>
      <c r="W284" s="277"/>
      <c r="X284" s="277"/>
      <c r="Y284" s="277"/>
      <c r="Z284" s="277"/>
      <c r="AA284" s="277"/>
      <c r="AB284" s="277"/>
      <c r="AC284" s="277"/>
      <c r="AD284" s="277"/>
      <c r="AE284" s="277"/>
      <c r="AF284" s="277"/>
      <c r="AG284" s="277"/>
      <c r="AH284" s="277"/>
      <c r="AI284" s="277"/>
      <c r="AJ284" s="277"/>
      <c r="AK284" s="277"/>
      <c r="AL284" s="277"/>
      <c r="AM284" s="277"/>
      <c r="AN284" s="277"/>
      <c r="AO284" s="277"/>
      <c r="AP284" s="277"/>
      <c r="AQ284" s="277"/>
      <c r="AR284" s="277"/>
      <c r="AS284" s="277"/>
      <c r="AT284" s="277"/>
      <c r="AU284" s="277"/>
      <c r="AV284" s="277"/>
      <c r="AW284" s="277"/>
      <c r="AX284" s="277"/>
      <c r="AY284" s="277"/>
      <c r="AZ284" s="277"/>
      <c r="BA284" s="277"/>
      <c r="BB284" s="277"/>
      <c r="BC284" s="277"/>
      <c r="BD284" s="277"/>
      <c r="BE284" s="277"/>
      <c r="BF284" s="277"/>
      <c r="BG284" s="206"/>
    </row>
    <row r="285" spans="1:59" s="196" customFormat="1" ht="15.6" x14ac:dyDescent="0.3">
      <c r="A285" s="557"/>
      <c r="B285" s="597"/>
      <c r="C285" s="588"/>
      <c r="D285" s="588"/>
      <c r="E285" s="588"/>
      <c r="F285" s="588"/>
      <c r="G285" s="588"/>
      <c r="H285" s="588"/>
      <c r="I285" s="588"/>
      <c r="J285" s="557"/>
      <c r="K285" s="210"/>
      <c r="L285" s="470"/>
      <c r="M285" s="470"/>
      <c r="N285" s="470"/>
      <c r="O285" s="470"/>
      <c r="P285" s="470"/>
      <c r="Q285" s="470"/>
      <c r="R285" s="470"/>
      <c r="S285" s="277"/>
      <c r="T285" s="277"/>
      <c r="U285" s="277"/>
      <c r="V285" s="277"/>
      <c r="W285" s="277"/>
      <c r="X285" s="277"/>
      <c r="Y285" s="277"/>
      <c r="Z285" s="277"/>
      <c r="AA285" s="277"/>
      <c r="AB285" s="277"/>
      <c r="AC285" s="277"/>
      <c r="AD285" s="277"/>
      <c r="AE285" s="277"/>
      <c r="AF285" s="277"/>
      <c r="AG285" s="277"/>
      <c r="AH285" s="277"/>
      <c r="AI285" s="277"/>
      <c r="AJ285" s="277"/>
      <c r="AK285" s="277"/>
      <c r="AL285" s="277"/>
      <c r="AM285" s="277"/>
      <c r="AN285" s="277"/>
      <c r="AO285" s="277"/>
      <c r="AP285" s="277"/>
      <c r="AQ285" s="277"/>
      <c r="AR285" s="277"/>
      <c r="AS285" s="277"/>
      <c r="AT285" s="277"/>
      <c r="AU285" s="277"/>
      <c r="AV285" s="277"/>
      <c r="AW285" s="277"/>
      <c r="AX285" s="277"/>
      <c r="AY285" s="277"/>
      <c r="AZ285" s="277"/>
      <c r="BA285" s="277"/>
      <c r="BB285" s="277"/>
      <c r="BC285" s="277"/>
      <c r="BD285" s="277"/>
      <c r="BE285" s="277"/>
      <c r="BF285" s="277"/>
      <c r="BG285" s="206"/>
    </row>
    <row r="286" spans="1:59" s="196" customFormat="1" ht="15.6" x14ac:dyDescent="0.3">
      <c r="A286" s="557"/>
      <c r="B286" s="597"/>
      <c r="C286" s="588"/>
      <c r="D286" s="588"/>
      <c r="E286" s="588"/>
      <c r="F286" s="588"/>
      <c r="G286" s="588"/>
      <c r="H286" s="588"/>
      <c r="I286" s="588"/>
      <c r="J286" s="557"/>
      <c r="K286" s="210"/>
      <c r="L286" s="470"/>
      <c r="M286" s="470"/>
      <c r="N286" s="470"/>
      <c r="O286" s="470"/>
      <c r="P286" s="470"/>
      <c r="Q286" s="470"/>
      <c r="R286" s="470"/>
      <c r="S286" s="277"/>
      <c r="T286" s="277"/>
      <c r="U286" s="277"/>
      <c r="V286" s="277"/>
      <c r="W286" s="277"/>
      <c r="X286" s="277"/>
      <c r="Y286" s="277"/>
      <c r="Z286" s="277"/>
      <c r="AA286" s="277"/>
      <c r="AB286" s="277"/>
      <c r="AC286" s="277"/>
      <c r="AD286" s="277"/>
      <c r="AE286" s="277"/>
      <c r="AF286" s="277"/>
      <c r="AG286" s="277"/>
      <c r="AH286" s="277"/>
      <c r="AI286" s="277"/>
      <c r="AJ286" s="277"/>
      <c r="AK286" s="277"/>
      <c r="AL286" s="277"/>
      <c r="AM286" s="277"/>
      <c r="AN286" s="277"/>
      <c r="AO286" s="277"/>
      <c r="AP286" s="277"/>
      <c r="AQ286" s="277"/>
      <c r="AR286" s="277"/>
      <c r="AS286" s="277"/>
      <c r="AT286" s="277"/>
      <c r="AU286" s="277"/>
      <c r="AV286" s="277"/>
      <c r="AW286" s="277"/>
      <c r="AX286" s="277"/>
      <c r="AY286" s="277"/>
      <c r="AZ286" s="277"/>
      <c r="BA286" s="277"/>
      <c r="BB286" s="277"/>
      <c r="BC286" s="277"/>
      <c r="BD286" s="277"/>
      <c r="BE286" s="277"/>
      <c r="BF286" s="277"/>
      <c r="BG286" s="206"/>
    </row>
    <row r="287" spans="1:59" s="196" customFormat="1" ht="15.6" x14ac:dyDescent="0.3">
      <c r="A287" s="557"/>
      <c r="B287" s="597"/>
      <c r="C287" s="588"/>
      <c r="D287" s="588"/>
      <c r="E287" s="588"/>
      <c r="F287" s="588"/>
      <c r="G287" s="588"/>
      <c r="H287" s="588"/>
      <c r="I287" s="588"/>
      <c r="J287" s="557"/>
      <c r="K287" s="210"/>
      <c r="L287" s="470"/>
      <c r="M287" s="470"/>
      <c r="N287" s="470"/>
      <c r="O287" s="470"/>
      <c r="P287" s="470"/>
      <c r="Q287" s="470"/>
      <c r="R287" s="470"/>
      <c r="S287" s="277"/>
      <c r="T287" s="277"/>
      <c r="U287" s="277"/>
      <c r="V287" s="277"/>
      <c r="W287" s="277"/>
      <c r="X287" s="277"/>
      <c r="Y287" s="277"/>
      <c r="Z287" s="277"/>
      <c r="AA287" s="277"/>
      <c r="AB287" s="277"/>
      <c r="AC287" s="277"/>
      <c r="AD287" s="277"/>
      <c r="AE287" s="277"/>
      <c r="AF287" s="277"/>
      <c r="AG287" s="277"/>
      <c r="AH287" s="277"/>
      <c r="AI287" s="277"/>
      <c r="AJ287" s="277"/>
      <c r="AK287" s="277"/>
      <c r="AL287" s="277"/>
      <c r="AM287" s="277"/>
      <c r="AN287" s="277"/>
      <c r="AO287" s="277"/>
      <c r="AP287" s="277"/>
      <c r="AQ287" s="277"/>
      <c r="AR287" s="277"/>
      <c r="AS287" s="277"/>
      <c r="AT287" s="277"/>
      <c r="AU287" s="277"/>
      <c r="AV287" s="277"/>
      <c r="AW287" s="277"/>
      <c r="AX287" s="277"/>
      <c r="AY287" s="277"/>
      <c r="AZ287" s="277"/>
      <c r="BA287" s="277"/>
      <c r="BB287" s="277"/>
      <c r="BC287" s="277"/>
      <c r="BD287" s="277"/>
      <c r="BE287" s="277"/>
      <c r="BF287" s="277"/>
      <c r="BG287" s="206"/>
    </row>
    <row r="288" spans="1:59" s="196" customFormat="1" ht="15.6" x14ac:dyDescent="0.3">
      <c r="A288" s="557"/>
      <c r="B288" s="597"/>
      <c r="C288" s="588"/>
      <c r="D288" s="588"/>
      <c r="E288" s="588"/>
      <c r="F288" s="588"/>
      <c r="G288" s="588"/>
      <c r="H288" s="588"/>
      <c r="I288" s="588"/>
      <c r="J288" s="557"/>
      <c r="K288" s="210"/>
      <c r="L288" s="470"/>
      <c r="M288" s="470"/>
      <c r="N288" s="470"/>
      <c r="O288" s="470"/>
      <c r="P288" s="470"/>
      <c r="Q288" s="470"/>
      <c r="R288" s="470"/>
      <c r="S288" s="277"/>
      <c r="T288" s="277"/>
      <c r="U288" s="277"/>
      <c r="V288" s="277"/>
      <c r="W288" s="277"/>
      <c r="X288" s="277"/>
      <c r="Y288" s="277"/>
      <c r="Z288" s="277"/>
      <c r="AA288" s="277"/>
      <c r="AB288" s="277"/>
      <c r="AC288" s="277"/>
      <c r="AD288" s="277"/>
      <c r="AE288" s="277"/>
      <c r="AF288" s="277"/>
      <c r="AG288" s="277"/>
      <c r="AH288" s="277"/>
      <c r="AI288" s="277"/>
      <c r="AJ288" s="277"/>
      <c r="AK288" s="277"/>
      <c r="AL288" s="277"/>
      <c r="AM288" s="277"/>
      <c r="AN288" s="277"/>
      <c r="AO288" s="277"/>
      <c r="AP288" s="277"/>
      <c r="AQ288" s="277"/>
      <c r="AR288" s="277"/>
      <c r="AS288" s="277"/>
      <c r="AT288" s="277"/>
      <c r="AU288" s="277"/>
      <c r="AV288" s="277"/>
      <c r="AW288" s="277"/>
      <c r="AX288" s="277"/>
      <c r="AY288" s="277"/>
      <c r="AZ288" s="277"/>
      <c r="BA288" s="277"/>
      <c r="BB288" s="277"/>
      <c r="BC288" s="277"/>
      <c r="BD288" s="277"/>
      <c r="BE288" s="277"/>
      <c r="BF288" s="277"/>
      <c r="BG288" s="206"/>
    </row>
    <row r="289" spans="1:59" s="196" customFormat="1" ht="15.6" x14ac:dyDescent="0.3">
      <c r="A289" s="557"/>
      <c r="B289" s="597"/>
      <c r="C289" s="588"/>
      <c r="D289" s="588"/>
      <c r="E289" s="588"/>
      <c r="F289" s="588"/>
      <c r="G289" s="588"/>
      <c r="H289" s="588"/>
      <c r="I289" s="588"/>
      <c r="J289" s="557"/>
      <c r="K289" s="210"/>
      <c r="L289" s="470"/>
      <c r="M289" s="470"/>
      <c r="N289" s="470"/>
      <c r="O289" s="470"/>
      <c r="P289" s="470"/>
      <c r="Q289" s="470"/>
      <c r="R289" s="470"/>
      <c r="S289" s="277"/>
      <c r="T289" s="277"/>
      <c r="U289" s="277"/>
      <c r="V289" s="277"/>
      <c r="W289" s="277"/>
      <c r="X289" s="277"/>
      <c r="Y289" s="277"/>
      <c r="Z289" s="277"/>
      <c r="AA289" s="277"/>
      <c r="AB289" s="277"/>
      <c r="AC289" s="277"/>
      <c r="AD289" s="277"/>
      <c r="AE289" s="277"/>
      <c r="AF289" s="277"/>
      <c r="AG289" s="277"/>
      <c r="AH289" s="277"/>
      <c r="AI289" s="277"/>
      <c r="AJ289" s="277"/>
      <c r="AK289" s="277"/>
      <c r="AL289" s="277"/>
      <c r="AM289" s="277"/>
      <c r="AN289" s="277"/>
      <c r="AO289" s="277"/>
      <c r="AP289" s="277"/>
      <c r="AQ289" s="277"/>
      <c r="AR289" s="277"/>
      <c r="AS289" s="277"/>
      <c r="AT289" s="277"/>
      <c r="AU289" s="277"/>
      <c r="AV289" s="277"/>
      <c r="AW289" s="277"/>
      <c r="AX289" s="277"/>
      <c r="AY289" s="277"/>
      <c r="AZ289" s="277"/>
      <c r="BA289" s="277"/>
      <c r="BB289" s="277"/>
      <c r="BC289" s="277"/>
      <c r="BD289" s="277"/>
      <c r="BE289" s="277"/>
      <c r="BF289" s="277"/>
      <c r="BG289" s="206"/>
    </row>
    <row r="290" spans="1:59" s="196" customFormat="1" ht="15.6" x14ac:dyDescent="0.3">
      <c r="A290" s="557"/>
      <c r="B290" s="587"/>
      <c r="C290" s="588"/>
      <c r="D290" s="588"/>
      <c r="E290" s="588"/>
      <c r="F290" s="588"/>
      <c r="G290" s="588"/>
      <c r="H290" s="588"/>
      <c r="I290" s="588"/>
      <c r="J290" s="557"/>
      <c r="K290" s="210"/>
      <c r="L290" s="470"/>
      <c r="M290" s="470"/>
      <c r="N290" s="470"/>
      <c r="O290" s="470"/>
      <c r="P290" s="470"/>
      <c r="Q290" s="470"/>
      <c r="R290" s="470"/>
      <c r="S290" s="277"/>
      <c r="T290" s="277"/>
      <c r="U290" s="277"/>
      <c r="V290" s="277"/>
      <c r="W290" s="277"/>
      <c r="X290" s="277"/>
      <c r="Y290" s="277"/>
      <c r="Z290" s="277"/>
      <c r="AA290" s="277"/>
      <c r="AB290" s="277"/>
      <c r="AC290" s="277"/>
      <c r="AD290" s="277"/>
      <c r="AE290" s="277"/>
      <c r="AF290" s="277"/>
      <c r="AG290" s="277"/>
      <c r="AH290" s="277"/>
      <c r="AI290" s="277"/>
      <c r="AJ290" s="277"/>
      <c r="AK290" s="277"/>
      <c r="AL290" s="277"/>
      <c r="AM290" s="277"/>
      <c r="AN290" s="277"/>
      <c r="AO290" s="277"/>
      <c r="AP290" s="277"/>
      <c r="AQ290" s="277"/>
      <c r="AR290" s="277"/>
      <c r="AS290" s="277"/>
      <c r="AT290" s="277"/>
      <c r="AU290" s="277"/>
      <c r="AV290" s="277"/>
      <c r="AW290" s="277"/>
      <c r="AX290" s="277"/>
      <c r="AY290" s="277"/>
      <c r="AZ290" s="277"/>
      <c r="BA290" s="277"/>
      <c r="BB290" s="277"/>
      <c r="BC290" s="277"/>
      <c r="BD290" s="277"/>
      <c r="BE290" s="277"/>
      <c r="BF290" s="277"/>
      <c r="BG290" s="206"/>
    </row>
    <row r="291" spans="1:59" s="196" customFormat="1" ht="15.6" x14ac:dyDescent="0.3">
      <c r="A291" s="557"/>
      <c r="B291" s="587"/>
      <c r="C291" s="588"/>
      <c r="D291" s="588"/>
      <c r="E291" s="588"/>
      <c r="F291" s="588"/>
      <c r="G291" s="588"/>
      <c r="H291" s="588"/>
      <c r="I291" s="588"/>
      <c r="J291" s="557"/>
      <c r="K291" s="210"/>
      <c r="L291" s="470"/>
      <c r="M291" s="470"/>
      <c r="N291" s="470"/>
      <c r="O291" s="470"/>
      <c r="P291" s="470"/>
      <c r="Q291" s="470"/>
      <c r="R291" s="470"/>
      <c r="S291" s="277"/>
      <c r="T291" s="277"/>
      <c r="U291" s="277"/>
      <c r="V291" s="277"/>
      <c r="W291" s="277"/>
      <c r="X291" s="277"/>
      <c r="Y291" s="277"/>
      <c r="Z291" s="277"/>
      <c r="AA291" s="277"/>
      <c r="AB291" s="277"/>
      <c r="AC291" s="277"/>
      <c r="AD291" s="277"/>
      <c r="AE291" s="277"/>
      <c r="AF291" s="277"/>
      <c r="AG291" s="277"/>
      <c r="AH291" s="277"/>
      <c r="AI291" s="277"/>
      <c r="AJ291" s="277"/>
      <c r="AK291" s="277"/>
      <c r="AL291" s="277"/>
      <c r="AM291" s="277"/>
      <c r="AN291" s="277"/>
      <c r="AO291" s="277"/>
      <c r="AP291" s="277"/>
      <c r="AQ291" s="277"/>
      <c r="AR291" s="277"/>
      <c r="AS291" s="277"/>
      <c r="AT291" s="277"/>
      <c r="AU291" s="277"/>
      <c r="AV291" s="277"/>
      <c r="AW291" s="277"/>
      <c r="AX291" s="277"/>
      <c r="AY291" s="277"/>
      <c r="AZ291" s="277"/>
      <c r="BA291" s="277"/>
      <c r="BB291" s="277"/>
      <c r="BC291" s="277"/>
      <c r="BD291" s="277"/>
      <c r="BE291" s="277"/>
      <c r="BF291" s="277"/>
      <c r="BG291" s="206"/>
    </row>
    <row r="292" spans="1:59" s="196" customFormat="1" ht="15.6" x14ac:dyDescent="0.3">
      <c r="A292" s="557"/>
      <c r="B292" s="587"/>
      <c r="C292" s="588"/>
      <c r="D292" s="588"/>
      <c r="E292" s="588"/>
      <c r="F292" s="588"/>
      <c r="G292" s="588"/>
      <c r="H292" s="588"/>
      <c r="I292" s="588"/>
      <c r="J292" s="557"/>
      <c r="K292" s="210"/>
      <c r="L292" s="470"/>
      <c r="M292" s="470"/>
      <c r="N292" s="470"/>
      <c r="O292" s="470"/>
      <c r="P292" s="470"/>
      <c r="Q292" s="470"/>
      <c r="R292" s="470"/>
      <c r="S292" s="277"/>
      <c r="T292" s="277"/>
      <c r="U292" s="277"/>
      <c r="V292" s="277"/>
      <c r="W292" s="277"/>
      <c r="X292" s="277"/>
      <c r="Y292" s="277"/>
      <c r="Z292" s="277"/>
      <c r="AA292" s="277"/>
      <c r="AB292" s="277"/>
      <c r="AC292" s="277"/>
      <c r="AD292" s="277"/>
      <c r="AE292" s="277"/>
      <c r="AF292" s="277"/>
      <c r="AG292" s="277"/>
      <c r="AH292" s="277"/>
      <c r="AI292" s="277"/>
      <c r="AJ292" s="277"/>
      <c r="AK292" s="277"/>
      <c r="AL292" s="277"/>
      <c r="AM292" s="277"/>
      <c r="AN292" s="277"/>
      <c r="AO292" s="277"/>
      <c r="AP292" s="277"/>
      <c r="AQ292" s="277"/>
      <c r="AR292" s="277"/>
      <c r="AS292" s="277"/>
      <c r="AT292" s="277"/>
      <c r="AU292" s="277"/>
      <c r="AV292" s="277"/>
      <c r="AW292" s="277"/>
      <c r="AX292" s="277"/>
      <c r="AY292" s="277"/>
      <c r="AZ292" s="277"/>
      <c r="BA292" s="277"/>
      <c r="BB292" s="277"/>
      <c r="BC292" s="277"/>
      <c r="BD292" s="277"/>
      <c r="BE292" s="277"/>
      <c r="BF292" s="277"/>
      <c r="BG292" s="206"/>
    </row>
    <row r="293" spans="1:59" s="196" customFormat="1" ht="15.6" x14ac:dyDescent="0.3">
      <c r="A293" s="557"/>
      <c r="B293" s="587"/>
      <c r="C293" s="588"/>
      <c r="D293" s="588"/>
      <c r="E293" s="588"/>
      <c r="F293" s="588"/>
      <c r="G293" s="588"/>
      <c r="H293" s="588"/>
      <c r="I293" s="588"/>
      <c r="J293" s="557"/>
      <c r="K293" s="210"/>
      <c r="L293" s="470"/>
      <c r="M293" s="470"/>
      <c r="N293" s="470"/>
      <c r="O293" s="470"/>
      <c r="P293" s="470"/>
      <c r="Q293" s="470"/>
      <c r="R293" s="470"/>
      <c r="S293" s="277"/>
      <c r="T293" s="277"/>
      <c r="U293" s="277"/>
      <c r="V293" s="277"/>
      <c r="W293" s="277"/>
      <c r="X293" s="277"/>
      <c r="Y293" s="277"/>
      <c r="Z293" s="277"/>
      <c r="AA293" s="277"/>
      <c r="AB293" s="277"/>
      <c r="AC293" s="277"/>
      <c r="AD293" s="277"/>
      <c r="AE293" s="277"/>
      <c r="AF293" s="277"/>
      <c r="AG293" s="277"/>
      <c r="AH293" s="277"/>
      <c r="AI293" s="277"/>
      <c r="AJ293" s="277"/>
      <c r="AK293" s="277"/>
      <c r="AL293" s="277"/>
      <c r="AM293" s="277"/>
      <c r="AN293" s="277"/>
      <c r="AO293" s="277"/>
      <c r="AP293" s="277"/>
      <c r="AQ293" s="277"/>
      <c r="AR293" s="277"/>
      <c r="AS293" s="277"/>
      <c r="AT293" s="277"/>
      <c r="AU293" s="277"/>
      <c r="AV293" s="277"/>
      <c r="AW293" s="277"/>
      <c r="AX293" s="277"/>
      <c r="AY293" s="277"/>
      <c r="AZ293" s="277"/>
      <c r="BA293" s="277"/>
      <c r="BB293" s="277"/>
      <c r="BC293" s="277"/>
      <c r="BD293" s="277"/>
      <c r="BE293" s="277"/>
      <c r="BF293" s="277"/>
      <c r="BG293" s="206"/>
    </row>
    <row r="294" spans="1:59" s="196" customFormat="1" ht="15.6" x14ac:dyDescent="0.3">
      <c r="A294" s="557"/>
      <c r="B294" s="587"/>
      <c r="C294" s="588"/>
      <c r="D294" s="588"/>
      <c r="E294" s="588"/>
      <c r="F294" s="588"/>
      <c r="G294" s="588"/>
      <c r="H294" s="588"/>
      <c r="I294" s="588"/>
      <c r="J294" s="557"/>
      <c r="K294" s="210"/>
      <c r="L294" s="470"/>
      <c r="M294" s="470"/>
      <c r="N294" s="470"/>
      <c r="O294" s="470"/>
      <c r="P294" s="470"/>
      <c r="Q294" s="470"/>
      <c r="R294" s="470"/>
      <c r="S294" s="277"/>
      <c r="T294" s="277"/>
      <c r="U294" s="277"/>
      <c r="V294" s="277"/>
      <c r="W294" s="277"/>
      <c r="X294" s="277"/>
      <c r="Y294" s="277"/>
      <c r="Z294" s="277"/>
      <c r="AA294" s="277"/>
      <c r="AB294" s="277"/>
      <c r="AC294" s="277"/>
      <c r="AD294" s="277"/>
      <c r="AE294" s="277"/>
      <c r="AF294" s="277"/>
      <c r="AG294" s="277"/>
      <c r="AH294" s="277"/>
      <c r="AI294" s="277"/>
      <c r="AJ294" s="277"/>
      <c r="AK294" s="277"/>
      <c r="AL294" s="277"/>
      <c r="AM294" s="277"/>
      <c r="AN294" s="277"/>
      <c r="AO294" s="277"/>
      <c r="AP294" s="277"/>
      <c r="AQ294" s="277"/>
      <c r="AR294" s="277"/>
      <c r="AS294" s="277"/>
      <c r="AT294" s="277"/>
      <c r="AU294" s="277"/>
      <c r="AV294" s="277"/>
      <c r="AW294" s="277"/>
      <c r="AX294" s="277"/>
      <c r="AY294" s="277"/>
      <c r="AZ294" s="277"/>
      <c r="BA294" s="277"/>
      <c r="BB294" s="277"/>
      <c r="BC294" s="277"/>
      <c r="BD294" s="277"/>
      <c r="BE294" s="277"/>
      <c r="BF294" s="277"/>
      <c r="BG294" s="206"/>
    </row>
    <row r="295" spans="1:59" s="196" customFormat="1" ht="15.6" x14ac:dyDescent="0.3">
      <c r="A295" s="557"/>
      <c r="B295" s="587"/>
      <c r="C295" s="588"/>
      <c r="D295" s="588"/>
      <c r="E295" s="588"/>
      <c r="F295" s="588"/>
      <c r="G295" s="588"/>
      <c r="H295" s="588"/>
      <c r="I295" s="588"/>
      <c r="J295" s="557"/>
      <c r="K295" s="210"/>
      <c r="L295" s="470"/>
      <c r="M295" s="470"/>
      <c r="N295" s="470"/>
      <c r="O295" s="470"/>
      <c r="P295" s="470"/>
      <c r="Q295" s="470"/>
      <c r="R295" s="470"/>
      <c r="S295" s="277"/>
      <c r="T295" s="277"/>
      <c r="U295" s="277"/>
      <c r="V295" s="277"/>
      <c r="W295" s="277"/>
      <c r="X295" s="277"/>
      <c r="Y295" s="277"/>
      <c r="Z295" s="277"/>
      <c r="AA295" s="277"/>
      <c r="AB295" s="277"/>
      <c r="AC295" s="277"/>
      <c r="AD295" s="277"/>
      <c r="AE295" s="277"/>
      <c r="AF295" s="277"/>
      <c r="AG295" s="277"/>
      <c r="AH295" s="277"/>
      <c r="AI295" s="277"/>
      <c r="AJ295" s="277"/>
      <c r="AK295" s="277"/>
      <c r="AL295" s="277"/>
      <c r="AM295" s="277"/>
      <c r="AN295" s="277"/>
      <c r="AO295" s="277"/>
      <c r="AP295" s="277"/>
      <c r="AQ295" s="277"/>
      <c r="AR295" s="277"/>
      <c r="AS295" s="277"/>
      <c r="AT295" s="277"/>
      <c r="AU295" s="277"/>
      <c r="AV295" s="277"/>
      <c r="AW295" s="277"/>
      <c r="AX295" s="277"/>
      <c r="AY295" s="277"/>
      <c r="AZ295" s="277"/>
      <c r="BA295" s="277"/>
      <c r="BB295" s="277"/>
      <c r="BC295" s="277"/>
      <c r="BD295" s="277"/>
      <c r="BE295" s="277"/>
      <c r="BF295" s="277"/>
      <c r="BG295" s="206"/>
    </row>
    <row r="296" spans="1:59" s="196" customFormat="1" ht="15.6" x14ac:dyDescent="0.3">
      <c r="A296" s="557"/>
      <c r="B296" s="587"/>
      <c r="C296" s="588"/>
      <c r="D296" s="588"/>
      <c r="E296" s="588"/>
      <c r="F296" s="588"/>
      <c r="G296" s="588"/>
      <c r="H296" s="588"/>
      <c r="I296" s="588"/>
      <c r="J296" s="557"/>
      <c r="K296" s="210"/>
      <c r="L296" s="470"/>
      <c r="M296" s="470"/>
      <c r="N296" s="470"/>
      <c r="O296" s="470"/>
      <c r="P296" s="470"/>
      <c r="Q296" s="470"/>
      <c r="R296" s="470"/>
      <c r="S296" s="277"/>
      <c r="T296" s="277"/>
      <c r="U296" s="277"/>
      <c r="V296" s="277"/>
      <c r="W296" s="277"/>
      <c r="X296" s="277"/>
      <c r="Y296" s="277"/>
      <c r="Z296" s="277"/>
      <c r="AA296" s="277"/>
      <c r="AB296" s="277"/>
      <c r="AC296" s="277"/>
      <c r="AD296" s="277"/>
      <c r="AE296" s="277"/>
      <c r="AF296" s="277"/>
      <c r="AG296" s="277"/>
      <c r="AH296" s="277"/>
      <c r="AI296" s="277"/>
      <c r="AJ296" s="277"/>
      <c r="AK296" s="277"/>
      <c r="AL296" s="277"/>
      <c r="AM296" s="277"/>
      <c r="AN296" s="277"/>
      <c r="AO296" s="277"/>
      <c r="AP296" s="277"/>
      <c r="AQ296" s="277"/>
      <c r="AR296" s="277"/>
      <c r="AS296" s="277"/>
      <c r="AT296" s="277"/>
      <c r="AU296" s="277"/>
      <c r="AV296" s="277"/>
      <c r="AW296" s="277"/>
      <c r="AX296" s="277"/>
      <c r="AY296" s="277"/>
      <c r="AZ296" s="277"/>
      <c r="BA296" s="277"/>
      <c r="BB296" s="277"/>
      <c r="BC296" s="277"/>
      <c r="BD296" s="277"/>
      <c r="BE296" s="277"/>
      <c r="BF296" s="277"/>
      <c r="BG296" s="206"/>
    </row>
    <row r="297" spans="1:59" x14ac:dyDescent="0.3">
      <c r="A297" s="589"/>
      <c r="B297" s="590"/>
      <c r="C297" s="591"/>
      <c r="D297" s="591"/>
      <c r="E297" s="591"/>
      <c r="F297" s="591"/>
      <c r="G297" s="591"/>
      <c r="H297" s="591"/>
      <c r="I297" s="591"/>
    </row>
    <row r="298" spans="1:59" s="193" customFormat="1" ht="15.6" x14ac:dyDescent="0.3">
      <c r="A298" s="186"/>
      <c r="B298" s="187" t="s">
        <v>128</v>
      </c>
      <c r="C298" s="188"/>
      <c r="D298" s="188"/>
      <c r="E298" s="189"/>
      <c r="F298" s="189"/>
      <c r="G298" s="190" t="s">
        <v>161</v>
      </c>
      <c r="H298" s="191"/>
      <c r="I298" s="189"/>
      <c r="J298" s="572"/>
      <c r="K298" s="197"/>
      <c r="L298" s="197"/>
      <c r="M298" s="197"/>
      <c r="N298" s="197"/>
      <c r="O298" s="197"/>
      <c r="P298" s="197"/>
      <c r="Q298" s="197"/>
      <c r="R298" s="197"/>
      <c r="S298" s="197"/>
      <c r="T298" s="197"/>
      <c r="U298" s="197"/>
      <c r="V298" s="197"/>
      <c r="W298" s="197"/>
      <c r="X298" s="197"/>
      <c r="Y298" s="197"/>
      <c r="Z298" s="197"/>
      <c r="AA298" s="197"/>
      <c r="AB298" s="197"/>
      <c r="AC298" s="197"/>
      <c r="AD298" s="197"/>
      <c r="AE298" s="197"/>
      <c r="AF298" s="197"/>
      <c r="AG298" s="197"/>
      <c r="AH298" s="197"/>
      <c r="AI298" s="197"/>
      <c r="AJ298" s="197"/>
      <c r="AK298" s="197"/>
      <c r="AL298" s="197"/>
      <c r="AM298" s="197"/>
      <c r="AN298" s="197"/>
      <c r="AO298" s="197"/>
      <c r="AP298" s="197"/>
      <c r="AQ298" s="197"/>
      <c r="AR298" s="197"/>
      <c r="AS298" s="197"/>
      <c r="AT298" s="197"/>
      <c r="AU298" s="197"/>
      <c r="AV298" s="197"/>
      <c r="AW298" s="197"/>
      <c r="AX298" s="197"/>
      <c r="AY298" s="197"/>
      <c r="AZ298" s="197"/>
      <c r="BA298" s="197"/>
      <c r="BB298" s="197"/>
      <c r="BC298" s="197"/>
      <c r="BD298" s="197"/>
      <c r="BE298" s="197"/>
      <c r="BF298" s="197"/>
      <c r="BG298" s="189"/>
    </row>
    <row r="299" spans="1:59" s="193" customFormat="1" ht="15.6" x14ac:dyDescent="0.25">
      <c r="A299" s="192"/>
      <c r="B299" s="187" t="s">
        <v>129</v>
      </c>
      <c r="G299" s="194" t="s">
        <v>118</v>
      </c>
      <c r="J299" s="572"/>
      <c r="K299" s="197"/>
      <c r="L299" s="197"/>
      <c r="M299" s="197"/>
      <c r="N299" s="197"/>
      <c r="O299" s="197"/>
      <c r="P299" s="197"/>
      <c r="Q299" s="197"/>
      <c r="R299" s="197"/>
      <c r="S299" s="197"/>
      <c r="T299" s="197"/>
      <c r="U299" s="197"/>
      <c r="V299" s="197"/>
      <c r="W299" s="197"/>
      <c r="X299" s="197"/>
      <c r="Y299" s="197"/>
      <c r="Z299" s="197"/>
      <c r="AA299" s="197"/>
      <c r="AB299" s="197"/>
      <c r="AC299" s="197"/>
      <c r="AD299" s="197"/>
      <c r="AE299" s="197"/>
      <c r="AF299" s="197"/>
      <c r="AG299" s="197"/>
      <c r="AH299" s="197"/>
      <c r="AI299" s="197"/>
      <c r="AJ299" s="197"/>
      <c r="AK299" s="197"/>
      <c r="AL299" s="197"/>
      <c r="AM299" s="197"/>
      <c r="AN299" s="197"/>
      <c r="AO299" s="197"/>
      <c r="AP299" s="197"/>
      <c r="AQ299" s="197"/>
      <c r="AR299" s="197"/>
      <c r="AS299" s="197"/>
      <c r="AT299" s="197"/>
      <c r="AU299" s="197"/>
      <c r="AV299" s="197"/>
      <c r="AW299" s="197"/>
      <c r="AX299" s="197"/>
      <c r="AY299" s="197"/>
      <c r="AZ299" s="197"/>
      <c r="BA299" s="197"/>
      <c r="BB299" s="197"/>
      <c r="BC299" s="197"/>
      <c r="BD299" s="197"/>
      <c r="BE299" s="197"/>
      <c r="BF299" s="197"/>
      <c r="BG299" s="189"/>
    </row>
    <row r="300" spans="1:59" s="193" customFormat="1" ht="15.6" x14ac:dyDescent="0.25">
      <c r="A300" s="192"/>
      <c r="B300" s="187" t="s">
        <v>130</v>
      </c>
      <c r="G300" s="194" t="s">
        <v>119</v>
      </c>
      <c r="J300" s="572"/>
      <c r="K300" s="197"/>
      <c r="L300" s="197"/>
      <c r="M300" s="197"/>
      <c r="N300" s="197"/>
      <c r="O300" s="197"/>
      <c r="P300" s="197"/>
      <c r="Q300" s="197"/>
      <c r="R300" s="197"/>
      <c r="S300" s="197"/>
      <c r="T300" s="197"/>
      <c r="U300" s="197"/>
      <c r="V300" s="197"/>
      <c r="W300" s="197"/>
      <c r="X300" s="197"/>
      <c r="Y300" s="197"/>
      <c r="Z300" s="197"/>
      <c r="AA300" s="197"/>
      <c r="AB300" s="197"/>
      <c r="AC300" s="197"/>
      <c r="AD300" s="197"/>
      <c r="AE300" s="197"/>
      <c r="AF300" s="197"/>
      <c r="AG300" s="197"/>
      <c r="AH300" s="197"/>
      <c r="AI300" s="197"/>
      <c r="AJ300" s="197"/>
      <c r="AK300" s="197"/>
      <c r="AL300" s="197"/>
      <c r="AM300" s="197"/>
      <c r="AN300" s="197"/>
      <c r="AO300" s="197"/>
      <c r="AP300" s="197"/>
      <c r="AQ300" s="197"/>
      <c r="AR300" s="197"/>
      <c r="AS300" s="197"/>
      <c r="AT300" s="197"/>
      <c r="AU300" s="197"/>
      <c r="AV300" s="197"/>
      <c r="AW300" s="197"/>
      <c r="AX300" s="197"/>
      <c r="AY300" s="197"/>
      <c r="AZ300" s="197"/>
      <c r="BA300" s="197"/>
      <c r="BB300" s="197"/>
      <c r="BC300" s="197"/>
      <c r="BD300" s="197"/>
      <c r="BE300" s="197"/>
      <c r="BF300" s="197"/>
      <c r="BG300" s="189"/>
    </row>
    <row r="301" spans="1:59" s="189" customFormat="1" ht="15.6" x14ac:dyDescent="0.3">
      <c r="A301" s="186"/>
      <c r="B301" s="264"/>
      <c r="G301" s="265"/>
      <c r="J301" s="572"/>
      <c r="K301" s="197"/>
      <c r="L301" s="197"/>
      <c r="M301" s="197"/>
      <c r="N301" s="197"/>
      <c r="O301" s="197"/>
      <c r="P301" s="197"/>
      <c r="Q301" s="197"/>
      <c r="R301" s="197"/>
      <c r="S301" s="197"/>
      <c r="T301" s="197"/>
      <c r="U301" s="197"/>
      <c r="V301" s="197"/>
      <c r="W301" s="197"/>
      <c r="X301" s="197"/>
      <c r="Y301" s="197"/>
      <c r="Z301" s="197"/>
      <c r="AA301" s="197"/>
      <c r="AB301" s="197"/>
      <c r="AC301" s="197"/>
      <c r="AD301" s="197"/>
      <c r="AE301" s="197"/>
      <c r="AF301" s="197"/>
      <c r="AG301" s="197"/>
      <c r="AH301" s="197"/>
      <c r="AI301" s="197"/>
      <c r="AJ301" s="197"/>
      <c r="AK301" s="197"/>
      <c r="AL301" s="197"/>
      <c r="AM301" s="197"/>
      <c r="AN301" s="197"/>
      <c r="AO301" s="197"/>
      <c r="AP301" s="197"/>
      <c r="AQ301" s="197"/>
      <c r="AR301" s="197"/>
      <c r="AS301" s="197"/>
      <c r="AT301" s="197"/>
      <c r="AU301" s="197"/>
      <c r="AV301" s="197"/>
      <c r="AW301" s="197"/>
      <c r="AX301" s="197"/>
      <c r="AY301" s="197"/>
      <c r="AZ301" s="197"/>
      <c r="BA301" s="197"/>
      <c r="BB301" s="197"/>
      <c r="BC301" s="197"/>
      <c r="BD301" s="197"/>
      <c r="BE301" s="197"/>
      <c r="BF301" s="197"/>
    </row>
    <row r="302" spans="1:59" s="197" customFormat="1" ht="13.2" x14ac:dyDescent="0.25">
      <c r="A302" s="266"/>
      <c r="B302" s="267"/>
      <c r="J302" s="572"/>
    </row>
    <row r="303" spans="1:59" s="263" customFormat="1" x14ac:dyDescent="0.3">
      <c r="A303" s="268"/>
      <c r="B303" s="269"/>
      <c r="J303" s="550"/>
    </row>
    <row r="304" spans="1:59" s="263" customFormat="1" x14ac:dyDescent="0.3">
      <c r="A304" s="268"/>
      <c r="B304" s="269"/>
      <c r="J304" s="550"/>
    </row>
    <row r="305" spans="1:10" s="263" customFormat="1" x14ac:dyDescent="0.3">
      <c r="A305" s="268"/>
      <c r="B305" s="269"/>
      <c r="J305" s="550"/>
    </row>
    <row r="306" spans="1:10" s="263" customFormat="1" x14ac:dyDescent="0.3">
      <c r="A306" s="268"/>
      <c r="B306" s="269"/>
      <c r="J306" s="550"/>
    </row>
    <row r="307" spans="1:10" s="263" customFormat="1" x14ac:dyDescent="0.3">
      <c r="A307" s="268"/>
      <c r="B307" s="269"/>
      <c r="J307" s="550"/>
    </row>
    <row r="308" spans="1:10" s="263" customFormat="1" x14ac:dyDescent="0.3">
      <c r="A308" s="268"/>
      <c r="B308" s="269"/>
      <c r="J308" s="550"/>
    </row>
    <row r="309" spans="1:10" s="263" customFormat="1" x14ac:dyDescent="0.3">
      <c r="A309" s="268"/>
      <c r="B309" s="269"/>
      <c r="J309" s="550"/>
    </row>
    <row r="310" spans="1:10" s="263" customFormat="1" x14ac:dyDescent="0.3">
      <c r="A310" s="268"/>
      <c r="B310" s="269"/>
      <c r="J310" s="550"/>
    </row>
    <row r="311" spans="1:10" s="263" customFormat="1" x14ac:dyDescent="0.3">
      <c r="A311" s="268"/>
      <c r="B311" s="269"/>
      <c r="J311" s="550"/>
    </row>
    <row r="312" spans="1:10" s="263" customFormat="1" x14ac:dyDescent="0.3">
      <c r="A312" s="268"/>
      <c r="B312" s="269"/>
      <c r="J312" s="550"/>
    </row>
    <row r="313" spans="1:10" s="263" customFormat="1" x14ac:dyDescent="0.3">
      <c r="A313" s="268"/>
      <c r="B313" s="269"/>
      <c r="J313" s="550"/>
    </row>
    <row r="314" spans="1:10" s="263" customFormat="1" x14ac:dyDescent="0.3">
      <c r="A314" s="268"/>
      <c r="B314" s="269"/>
      <c r="J314" s="550"/>
    </row>
    <row r="315" spans="1:10" s="263" customFormat="1" x14ac:dyDescent="0.3">
      <c r="A315" s="268"/>
      <c r="B315" s="269"/>
      <c r="J315" s="550"/>
    </row>
    <row r="316" spans="1:10" s="263" customFormat="1" x14ac:dyDescent="0.3">
      <c r="A316" s="268"/>
      <c r="B316" s="269"/>
      <c r="J316" s="550"/>
    </row>
    <row r="317" spans="1:10" s="263" customFormat="1" x14ac:dyDescent="0.3">
      <c r="A317" s="268"/>
      <c r="B317" s="269"/>
      <c r="J317" s="550"/>
    </row>
    <row r="318" spans="1:10" s="263" customFormat="1" x14ac:dyDescent="0.3">
      <c r="A318" s="268"/>
      <c r="B318" s="269"/>
      <c r="J318" s="550"/>
    </row>
    <row r="319" spans="1:10" s="263" customFormat="1" x14ac:dyDescent="0.3">
      <c r="A319" s="268"/>
      <c r="B319" s="269"/>
      <c r="J319" s="550"/>
    </row>
    <row r="320" spans="1:10" s="263" customFormat="1" x14ac:dyDescent="0.3">
      <c r="A320" s="268"/>
      <c r="B320" s="269"/>
      <c r="J320" s="550"/>
    </row>
    <row r="321" spans="1:10" s="263" customFormat="1" x14ac:dyDescent="0.3">
      <c r="A321" s="268"/>
      <c r="B321" s="269"/>
      <c r="J321" s="550"/>
    </row>
    <row r="322" spans="1:10" s="263" customFormat="1" x14ac:dyDescent="0.3">
      <c r="A322" s="268"/>
      <c r="B322" s="269"/>
      <c r="J322" s="550"/>
    </row>
    <row r="323" spans="1:10" s="263" customFormat="1" x14ac:dyDescent="0.3">
      <c r="A323" s="268"/>
      <c r="B323" s="269"/>
      <c r="J323" s="550"/>
    </row>
    <row r="324" spans="1:10" s="263" customFormat="1" x14ac:dyDescent="0.3">
      <c r="A324" s="268"/>
      <c r="B324" s="269"/>
      <c r="J324" s="550"/>
    </row>
    <row r="325" spans="1:10" s="263" customFormat="1" x14ac:dyDescent="0.3">
      <c r="A325" s="268"/>
      <c r="B325" s="269"/>
      <c r="J325" s="550"/>
    </row>
    <row r="326" spans="1:10" s="263" customFormat="1" x14ac:dyDescent="0.3">
      <c r="A326" s="268"/>
      <c r="B326" s="269"/>
      <c r="J326" s="550"/>
    </row>
    <row r="327" spans="1:10" s="263" customFormat="1" x14ac:dyDescent="0.3">
      <c r="A327" s="268"/>
      <c r="B327" s="269"/>
      <c r="J327" s="550"/>
    </row>
    <row r="328" spans="1:10" s="263" customFormat="1" x14ac:dyDescent="0.3">
      <c r="A328" s="268"/>
      <c r="B328" s="269"/>
      <c r="J328" s="550"/>
    </row>
    <row r="329" spans="1:10" s="263" customFormat="1" x14ac:dyDescent="0.3">
      <c r="A329" s="268"/>
      <c r="B329" s="269"/>
      <c r="J329" s="550"/>
    </row>
    <row r="330" spans="1:10" s="263" customFormat="1" x14ac:dyDescent="0.3">
      <c r="A330" s="268"/>
      <c r="B330" s="269"/>
      <c r="J330" s="550"/>
    </row>
    <row r="331" spans="1:10" s="263" customFormat="1" x14ac:dyDescent="0.3">
      <c r="A331" s="268"/>
      <c r="B331" s="269"/>
      <c r="J331" s="550"/>
    </row>
    <row r="332" spans="1:10" s="263" customFormat="1" x14ac:dyDescent="0.3">
      <c r="A332" s="268"/>
      <c r="B332" s="269"/>
      <c r="J332" s="550"/>
    </row>
    <row r="333" spans="1:10" s="263" customFormat="1" x14ac:dyDescent="0.3">
      <c r="A333" s="268"/>
      <c r="B333" s="269"/>
      <c r="J333" s="550"/>
    </row>
    <row r="334" spans="1:10" s="263" customFormat="1" x14ac:dyDescent="0.3">
      <c r="A334" s="268"/>
      <c r="B334" s="269"/>
      <c r="J334" s="550"/>
    </row>
    <row r="335" spans="1:10" s="263" customFormat="1" x14ac:dyDescent="0.3">
      <c r="A335" s="268"/>
      <c r="B335" s="269"/>
      <c r="J335" s="550"/>
    </row>
    <row r="336" spans="1:10" s="263" customFormat="1" x14ac:dyDescent="0.3">
      <c r="A336" s="268"/>
      <c r="B336" s="269"/>
      <c r="J336" s="550"/>
    </row>
    <row r="337" spans="1:10" s="263" customFormat="1" x14ac:dyDescent="0.3">
      <c r="A337" s="268"/>
      <c r="B337" s="269"/>
      <c r="J337" s="550"/>
    </row>
    <row r="338" spans="1:10" s="263" customFormat="1" x14ac:dyDescent="0.3">
      <c r="A338" s="268"/>
      <c r="B338" s="269"/>
      <c r="J338" s="550"/>
    </row>
    <row r="339" spans="1:10" s="263" customFormat="1" x14ac:dyDescent="0.3">
      <c r="A339" s="268"/>
      <c r="B339" s="269"/>
      <c r="J339" s="550"/>
    </row>
    <row r="340" spans="1:10" s="263" customFormat="1" x14ac:dyDescent="0.3">
      <c r="A340" s="268"/>
      <c r="B340" s="269"/>
      <c r="J340" s="550"/>
    </row>
    <row r="341" spans="1:10" s="263" customFormat="1" x14ac:dyDescent="0.3">
      <c r="A341" s="268"/>
      <c r="B341" s="269"/>
      <c r="J341" s="550"/>
    </row>
    <row r="342" spans="1:10" s="263" customFormat="1" x14ac:dyDescent="0.3">
      <c r="A342" s="268"/>
      <c r="B342" s="269"/>
      <c r="J342" s="550"/>
    </row>
    <row r="343" spans="1:10" s="263" customFormat="1" x14ac:dyDescent="0.3">
      <c r="A343" s="268"/>
      <c r="B343" s="269"/>
      <c r="J343" s="550"/>
    </row>
    <row r="344" spans="1:10" s="263" customFormat="1" x14ac:dyDescent="0.3">
      <c r="A344" s="268"/>
      <c r="B344" s="269"/>
      <c r="J344" s="550"/>
    </row>
    <row r="345" spans="1:10" s="263" customFormat="1" x14ac:dyDescent="0.3">
      <c r="A345" s="268"/>
      <c r="B345" s="269"/>
      <c r="J345" s="550"/>
    </row>
    <row r="346" spans="1:10" s="263" customFormat="1" x14ac:dyDescent="0.3">
      <c r="A346" s="268"/>
      <c r="B346" s="269"/>
      <c r="J346" s="550"/>
    </row>
    <row r="347" spans="1:10" s="263" customFormat="1" x14ac:dyDescent="0.3">
      <c r="A347" s="268"/>
      <c r="B347" s="269"/>
      <c r="J347" s="550"/>
    </row>
    <row r="348" spans="1:10" s="263" customFormat="1" x14ac:dyDescent="0.3">
      <c r="A348" s="268"/>
      <c r="B348" s="269"/>
      <c r="J348" s="550"/>
    </row>
    <row r="349" spans="1:10" s="263" customFormat="1" x14ac:dyDescent="0.3">
      <c r="A349" s="268"/>
      <c r="B349" s="269"/>
      <c r="J349" s="550"/>
    </row>
    <row r="350" spans="1:10" s="263" customFormat="1" x14ac:dyDescent="0.3">
      <c r="A350" s="268"/>
      <c r="B350" s="269"/>
      <c r="J350" s="550"/>
    </row>
    <row r="351" spans="1:10" s="263" customFormat="1" x14ac:dyDescent="0.3">
      <c r="A351" s="268"/>
      <c r="B351" s="269"/>
      <c r="J351" s="550"/>
    </row>
    <row r="352" spans="1:10" s="263" customFormat="1" x14ac:dyDescent="0.3">
      <c r="A352" s="268"/>
      <c r="B352" s="269"/>
      <c r="J352" s="550"/>
    </row>
    <row r="353" spans="1:10" s="263" customFormat="1" x14ac:dyDescent="0.3">
      <c r="A353" s="268"/>
      <c r="B353" s="269"/>
      <c r="J353" s="550"/>
    </row>
    <row r="354" spans="1:10" s="263" customFormat="1" x14ac:dyDescent="0.3">
      <c r="A354" s="268"/>
      <c r="B354" s="269"/>
      <c r="J354" s="550"/>
    </row>
    <row r="355" spans="1:10" s="263" customFormat="1" x14ac:dyDescent="0.3">
      <c r="A355" s="268"/>
      <c r="B355" s="269"/>
      <c r="J355" s="550"/>
    </row>
    <row r="356" spans="1:10" s="263" customFormat="1" x14ac:dyDescent="0.3">
      <c r="A356" s="268"/>
      <c r="B356" s="269"/>
      <c r="J356" s="550"/>
    </row>
    <row r="357" spans="1:10" s="263" customFormat="1" x14ac:dyDescent="0.3">
      <c r="A357" s="268"/>
      <c r="B357" s="269"/>
      <c r="J357" s="550"/>
    </row>
    <row r="358" spans="1:10" s="263" customFormat="1" x14ac:dyDescent="0.3">
      <c r="A358" s="268"/>
      <c r="B358" s="269"/>
      <c r="J358" s="550"/>
    </row>
    <row r="359" spans="1:10" s="263" customFormat="1" x14ac:dyDescent="0.3">
      <c r="A359" s="268"/>
      <c r="B359" s="269"/>
      <c r="J359" s="550"/>
    </row>
    <row r="360" spans="1:10" s="263" customFormat="1" x14ac:dyDescent="0.3">
      <c r="A360" s="268"/>
      <c r="B360" s="269"/>
      <c r="J360" s="550"/>
    </row>
    <row r="361" spans="1:10" s="263" customFormat="1" x14ac:dyDescent="0.3">
      <c r="A361" s="268"/>
      <c r="B361" s="269"/>
      <c r="J361" s="550"/>
    </row>
    <row r="362" spans="1:10" s="263" customFormat="1" x14ac:dyDescent="0.3">
      <c r="A362" s="268"/>
      <c r="B362" s="269"/>
      <c r="J362" s="550"/>
    </row>
    <row r="363" spans="1:10" s="263" customFormat="1" x14ac:dyDescent="0.3">
      <c r="A363" s="268"/>
      <c r="B363" s="269"/>
      <c r="J363" s="550"/>
    </row>
    <row r="364" spans="1:10" s="263" customFormat="1" x14ac:dyDescent="0.3">
      <c r="A364" s="268"/>
      <c r="B364" s="269"/>
      <c r="J364" s="550"/>
    </row>
    <row r="365" spans="1:10" s="263" customFormat="1" x14ac:dyDescent="0.3">
      <c r="A365" s="268"/>
      <c r="B365" s="269"/>
      <c r="J365" s="550"/>
    </row>
    <row r="366" spans="1:10" s="263" customFormat="1" x14ac:dyDescent="0.3">
      <c r="A366" s="268"/>
      <c r="B366" s="269"/>
      <c r="J366" s="550"/>
    </row>
    <row r="367" spans="1:10" s="263" customFormat="1" x14ac:dyDescent="0.3">
      <c r="A367" s="268"/>
      <c r="B367" s="269"/>
      <c r="J367" s="550"/>
    </row>
    <row r="368" spans="1:10" s="263" customFormat="1" x14ac:dyDescent="0.3">
      <c r="A368" s="268"/>
      <c r="B368" s="269"/>
      <c r="J368" s="550"/>
    </row>
    <row r="369" spans="1:10" s="263" customFormat="1" x14ac:dyDescent="0.3">
      <c r="A369" s="268"/>
      <c r="B369" s="269"/>
      <c r="J369" s="550"/>
    </row>
    <row r="370" spans="1:10" s="263" customFormat="1" x14ac:dyDescent="0.3">
      <c r="A370" s="268"/>
      <c r="B370" s="269"/>
      <c r="J370" s="550"/>
    </row>
    <row r="371" spans="1:10" s="263" customFormat="1" x14ac:dyDescent="0.3">
      <c r="A371" s="268"/>
      <c r="B371" s="269"/>
      <c r="J371" s="550"/>
    </row>
    <row r="372" spans="1:10" s="263" customFormat="1" x14ac:dyDescent="0.3">
      <c r="A372" s="268"/>
      <c r="B372" s="269"/>
      <c r="J372" s="550"/>
    </row>
    <row r="373" spans="1:10" s="263" customFormat="1" x14ac:dyDescent="0.3">
      <c r="A373" s="268"/>
      <c r="B373" s="269"/>
      <c r="J373" s="550"/>
    </row>
    <row r="374" spans="1:10" s="263" customFormat="1" x14ac:dyDescent="0.3">
      <c r="A374" s="268"/>
      <c r="B374" s="269"/>
      <c r="J374" s="550"/>
    </row>
    <row r="375" spans="1:10" s="263" customFormat="1" x14ac:dyDescent="0.3">
      <c r="A375" s="268"/>
      <c r="B375" s="269"/>
      <c r="J375" s="550"/>
    </row>
    <row r="376" spans="1:10" s="263" customFormat="1" x14ac:dyDescent="0.3">
      <c r="A376" s="268"/>
      <c r="B376" s="269"/>
      <c r="J376" s="550"/>
    </row>
    <row r="377" spans="1:10" s="263" customFormat="1" x14ac:dyDescent="0.3">
      <c r="A377" s="268"/>
      <c r="B377" s="269"/>
      <c r="J377" s="550"/>
    </row>
    <row r="378" spans="1:10" s="263" customFormat="1" x14ac:dyDescent="0.3">
      <c r="A378" s="268"/>
      <c r="B378" s="269"/>
      <c r="J378" s="550"/>
    </row>
    <row r="379" spans="1:10" s="263" customFormat="1" x14ac:dyDescent="0.3">
      <c r="A379" s="268"/>
      <c r="B379" s="269"/>
      <c r="J379" s="550"/>
    </row>
    <row r="380" spans="1:10" s="263" customFormat="1" x14ac:dyDescent="0.3">
      <c r="A380" s="268"/>
      <c r="B380" s="269"/>
      <c r="J380" s="550"/>
    </row>
    <row r="381" spans="1:10" s="263" customFormat="1" x14ac:dyDescent="0.3">
      <c r="A381" s="268"/>
      <c r="B381" s="269"/>
      <c r="J381" s="550"/>
    </row>
    <row r="382" spans="1:10" s="263" customFormat="1" x14ac:dyDescent="0.3">
      <c r="A382" s="268"/>
      <c r="B382" s="269"/>
      <c r="J382" s="550"/>
    </row>
    <row r="383" spans="1:10" s="263" customFormat="1" x14ac:dyDescent="0.3">
      <c r="A383" s="268"/>
      <c r="B383" s="269"/>
      <c r="J383" s="550"/>
    </row>
    <row r="384" spans="1:10" s="263" customFormat="1" x14ac:dyDescent="0.3">
      <c r="A384" s="268"/>
      <c r="B384" s="269"/>
      <c r="J384" s="550"/>
    </row>
    <row r="385" spans="1:10" s="263" customFormat="1" x14ac:dyDescent="0.3">
      <c r="A385" s="268"/>
      <c r="B385" s="269"/>
      <c r="J385" s="550"/>
    </row>
    <row r="386" spans="1:10" s="263" customFormat="1" x14ac:dyDescent="0.3">
      <c r="A386" s="268"/>
      <c r="B386" s="269"/>
      <c r="J386" s="550"/>
    </row>
    <row r="387" spans="1:10" s="263" customFormat="1" x14ac:dyDescent="0.3">
      <c r="A387" s="268"/>
      <c r="B387" s="269"/>
      <c r="J387" s="550"/>
    </row>
    <row r="388" spans="1:10" s="263" customFormat="1" x14ac:dyDescent="0.3">
      <c r="A388" s="268"/>
      <c r="B388" s="269"/>
      <c r="J388" s="550"/>
    </row>
    <row r="389" spans="1:10" s="263" customFormat="1" x14ac:dyDescent="0.3">
      <c r="A389" s="268"/>
      <c r="B389" s="269"/>
      <c r="J389" s="550"/>
    </row>
    <row r="390" spans="1:10" s="263" customFormat="1" x14ac:dyDescent="0.3">
      <c r="A390" s="268"/>
      <c r="B390" s="269"/>
      <c r="J390" s="550"/>
    </row>
    <row r="391" spans="1:10" s="263" customFormat="1" x14ac:dyDescent="0.3">
      <c r="A391" s="268"/>
      <c r="B391" s="269"/>
      <c r="J391" s="550"/>
    </row>
    <row r="392" spans="1:10" s="263" customFormat="1" x14ac:dyDescent="0.3">
      <c r="A392" s="268"/>
      <c r="B392" s="269"/>
      <c r="J392" s="550"/>
    </row>
    <row r="393" spans="1:10" s="263" customFormat="1" x14ac:dyDescent="0.3">
      <c r="A393" s="268"/>
      <c r="B393" s="269"/>
      <c r="J393" s="550"/>
    </row>
    <row r="394" spans="1:10" s="263" customFormat="1" x14ac:dyDescent="0.3">
      <c r="A394" s="268"/>
      <c r="B394" s="269"/>
      <c r="J394" s="550"/>
    </row>
    <row r="395" spans="1:10" s="263" customFormat="1" x14ac:dyDescent="0.3">
      <c r="A395" s="268"/>
      <c r="B395" s="269"/>
      <c r="J395" s="550"/>
    </row>
    <row r="396" spans="1:10" s="263" customFormat="1" x14ac:dyDescent="0.3">
      <c r="A396" s="268"/>
      <c r="B396" s="269"/>
      <c r="J396" s="550"/>
    </row>
    <row r="397" spans="1:10" s="263" customFormat="1" x14ac:dyDescent="0.3">
      <c r="A397" s="268"/>
      <c r="B397" s="269"/>
      <c r="J397" s="550"/>
    </row>
    <row r="398" spans="1:10" s="263" customFormat="1" x14ac:dyDescent="0.3">
      <c r="A398" s="268"/>
      <c r="B398" s="269"/>
      <c r="J398" s="550"/>
    </row>
    <row r="399" spans="1:10" s="263" customFormat="1" x14ac:dyDescent="0.3">
      <c r="A399" s="268"/>
      <c r="B399" s="269"/>
      <c r="J399" s="550"/>
    </row>
    <row r="400" spans="1:10" s="263" customFormat="1" x14ac:dyDescent="0.3">
      <c r="A400" s="268"/>
      <c r="B400" s="269"/>
      <c r="J400" s="550"/>
    </row>
    <row r="401" spans="1:10" s="263" customFormat="1" x14ac:dyDescent="0.3">
      <c r="A401" s="268"/>
      <c r="B401" s="269"/>
      <c r="J401" s="550"/>
    </row>
    <row r="402" spans="1:10" s="263" customFormat="1" x14ac:dyDescent="0.3">
      <c r="A402" s="268"/>
      <c r="B402" s="269"/>
      <c r="J402" s="550"/>
    </row>
    <row r="403" spans="1:10" s="263" customFormat="1" x14ac:dyDescent="0.3">
      <c r="A403" s="268"/>
      <c r="B403" s="269"/>
      <c r="J403" s="550"/>
    </row>
    <row r="404" spans="1:10" s="263" customFormat="1" x14ac:dyDescent="0.3">
      <c r="A404" s="268"/>
      <c r="B404" s="269"/>
      <c r="J404" s="550"/>
    </row>
    <row r="405" spans="1:10" s="263" customFormat="1" x14ac:dyDescent="0.3">
      <c r="A405" s="268"/>
      <c r="B405" s="269"/>
      <c r="J405" s="550"/>
    </row>
    <row r="406" spans="1:10" s="263" customFormat="1" x14ac:dyDescent="0.3">
      <c r="A406" s="268"/>
      <c r="B406" s="269"/>
      <c r="J406" s="550"/>
    </row>
    <row r="407" spans="1:10" s="263" customFormat="1" x14ac:dyDescent="0.3">
      <c r="A407" s="268"/>
      <c r="B407" s="269"/>
      <c r="J407" s="550"/>
    </row>
    <row r="408" spans="1:10" s="263" customFormat="1" x14ac:dyDescent="0.3">
      <c r="A408" s="268"/>
      <c r="B408" s="269"/>
      <c r="J408" s="550"/>
    </row>
    <row r="409" spans="1:10" s="263" customFormat="1" x14ac:dyDescent="0.3">
      <c r="A409" s="268"/>
      <c r="B409" s="269"/>
      <c r="J409" s="550"/>
    </row>
    <row r="410" spans="1:10" s="263" customFormat="1" x14ac:dyDescent="0.3">
      <c r="A410" s="268"/>
      <c r="B410" s="269"/>
      <c r="J410" s="550"/>
    </row>
    <row r="411" spans="1:10" s="263" customFormat="1" x14ac:dyDescent="0.3">
      <c r="A411" s="268"/>
      <c r="B411" s="269"/>
      <c r="J411" s="550"/>
    </row>
    <row r="412" spans="1:10" s="263" customFormat="1" x14ac:dyDescent="0.3">
      <c r="A412" s="268"/>
      <c r="B412" s="269"/>
      <c r="J412" s="550"/>
    </row>
    <row r="413" spans="1:10" s="263" customFormat="1" x14ac:dyDescent="0.3">
      <c r="A413" s="268"/>
      <c r="B413" s="269"/>
      <c r="J413" s="550"/>
    </row>
    <row r="414" spans="1:10" s="263" customFormat="1" x14ac:dyDescent="0.3">
      <c r="A414" s="268"/>
      <c r="B414" s="269"/>
      <c r="J414" s="550"/>
    </row>
    <row r="415" spans="1:10" s="263" customFormat="1" x14ac:dyDescent="0.3">
      <c r="A415" s="268"/>
      <c r="B415" s="269"/>
      <c r="J415" s="550"/>
    </row>
    <row r="416" spans="1:10" s="263" customFormat="1" x14ac:dyDescent="0.3">
      <c r="A416" s="268"/>
      <c r="B416" s="269"/>
      <c r="J416" s="550"/>
    </row>
    <row r="417" spans="1:10" s="263" customFormat="1" x14ac:dyDescent="0.3">
      <c r="A417" s="268"/>
      <c r="B417" s="269"/>
      <c r="J417" s="550"/>
    </row>
    <row r="418" spans="1:10" s="263" customFormat="1" x14ac:dyDescent="0.3">
      <c r="A418" s="268"/>
      <c r="B418" s="269"/>
      <c r="J418" s="550"/>
    </row>
    <row r="419" spans="1:10" s="263" customFormat="1" x14ac:dyDescent="0.3">
      <c r="A419" s="268"/>
      <c r="B419" s="269"/>
      <c r="J419" s="550"/>
    </row>
    <row r="420" spans="1:10" s="263" customFormat="1" x14ac:dyDescent="0.3">
      <c r="A420" s="268"/>
      <c r="B420" s="269"/>
      <c r="J420" s="550"/>
    </row>
    <row r="421" spans="1:10" s="263" customFormat="1" x14ac:dyDescent="0.3">
      <c r="A421" s="268"/>
      <c r="B421" s="269"/>
      <c r="J421" s="550"/>
    </row>
    <row r="422" spans="1:10" s="263" customFormat="1" x14ac:dyDescent="0.3">
      <c r="A422" s="268"/>
      <c r="B422" s="269"/>
      <c r="J422" s="550"/>
    </row>
    <row r="423" spans="1:10" s="263" customFormat="1" x14ac:dyDescent="0.3">
      <c r="A423" s="268"/>
      <c r="B423" s="269"/>
      <c r="J423" s="550"/>
    </row>
    <row r="424" spans="1:10" s="263" customFormat="1" x14ac:dyDescent="0.3">
      <c r="A424" s="268"/>
      <c r="B424" s="269"/>
      <c r="J424" s="550"/>
    </row>
    <row r="425" spans="1:10" s="263" customFormat="1" x14ac:dyDescent="0.3">
      <c r="A425" s="268"/>
      <c r="B425" s="269"/>
      <c r="J425" s="550"/>
    </row>
    <row r="426" spans="1:10" s="263" customFormat="1" x14ac:dyDescent="0.3">
      <c r="A426" s="268"/>
      <c r="B426" s="269"/>
      <c r="J426" s="550"/>
    </row>
    <row r="427" spans="1:10" s="263" customFormat="1" x14ac:dyDescent="0.3">
      <c r="A427" s="268"/>
      <c r="B427" s="269"/>
      <c r="J427" s="550"/>
    </row>
    <row r="428" spans="1:10" s="263" customFormat="1" x14ac:dyDescent="0.3">
      <c r="A428" s="268"/>
      <c r="B428" s="269"/>
      <c r="J428" s="550"/>
    </row>
    <row r="429" spans="1:10" s="263" customFormat="1" x14ac:dyDescent="0.3">
      <c r="A429" s="268"/>
      <c r="B429" s="269"/>
      <c r="J429" s="550"/>
    </row>
    <row r="430" spans="1:10" s="263" customFormat="1" x14ac:dyDescent="0.3">
      <c r="A430" s="268"/>
      <c r="B430" s="269"/>
      <c r="J430" s="550"/>
    </row>
    <row r="431" spans="1:10" s="263" customFormat="1" x14ac:dyDescent="0.3">
      <c r="A431" s="268"/>
      <c r="B431" s="269"/>
      <c r="J431" s="550"/>
    </row>
    <row r="432" spans="1:10" s="263" customFormat="1" x14ac:dyDescent="0.3">
      <c r="A432" s="268"/>
      <c r="B432" s="269"/>
      <c r="J432" s="550"/>
    </row>
    <row r="433" spans="1:10" s="263" customFormat="1" x14ac:dyDescent="0.3">
      <c r="A433" s="268"/>
      <c r="B433" s="269"/>
      <c r="J433" s="550"/>
    </row>
    <row r="434" spans="1:10" s="263" customFormat="1" x14ac:dyDescent="0.3">
      <c r="A434" s="268"/>
      <c r="B434" s="269"/>
      <c r="J434" s="550"/>
    </row>
    <row r="435" spans="1:10" s="263" customFormat="1" x14ac:dyDescent="0.3">
      <c r="A435" s="268"/>
      <c r="B435" s="269"/>
      <c r="J435" s="550"/>
    </row>
    <row r="436" spans="1:10" s="263" customFormat="1" x14ac:dyDescent="0.3">
      <c r="A436" s="268"/>
      <c r="B436" s="269"/>
      <c r="J436" s="550"/>
    </row>
    <row r="437" spans="1:10" s="263" customFormat="1" x14ac:dyDescent="0.3">
      <c r="A437" s="268"/>
      <c r="B437" s="269"/>
      <c r="J437" s="550"/>
    </row>
    <row r="438" spans="1:10" s="263" customFormat="1" x14ac:dyDescent="0.3">
      <c r="A438" s="268"/>
      <c r="B438" s="269"/>
      <c r="J438" s="550"/>
    </row>
    <row r="439" spans="1:10" s="263" customFormat="1" x14ac:dyDescent="0.3">
      <c r="A439" s="268"/>
      <c r="B439" s="269"/>
      <c r="J439" s="550"/>
    </row>
    <row r="440" spans="1:10" s="263" customFormat="1" x14ac:dyDescent="0.3">
      <c r="A440" s="268"/>
      <c r="B440" s="269"/>
      <c r="J440" s="550"/>
    </row>
    <row r="441" spans="1:10" s="263" customFormat="1" x14ac:dyDescent="0.3">
      <c r="A441" s="268"/>
      <c r="B441" s="269"/>
      <c r="J441" s="550"/>
    </row>
    <row r="442" spans="1:10" s="263" customFormat="1" x14ac:dyDescent="0.3">
      <c r="A442" s="268"/>
      <c r="B442" s="269"/>
      <c r="J442" s="550"/>
    </row>
    <row r="443" spans="1:10" s="263" customFormat="1" x14ac:dyDescent="0.3">
      <c r="A443" s="268"/>
      <c r="B443" s="269"/>
      <c r="J443" s="550"/>
    </row>
    <row r="444" spans="1:10" s="263" customFormat="1" x14ac:dyDescent="0.3">
      <c r="A444" s="268"/>
      <c r="B444" s="269"/>
      <c r="J444" s="550"/>
    </row>
    <row r="445" spans="1:10" s="263" customFormat="1" x14ac:dyDescent="0.3">
      <c r="A445" s="268"/>
      <c r="B445" s="269"/>
      <c r="J445" s="550"/>
    </row>
    <row r="446" spans="1:10" s="263" customFormat="1" x14ac:dyDescent="0.3">
      <c r="A446" s="268"/>
      <c r="B446" s="269"/>
      <c r="J446" s="550"/>
    </row>
    <row r="447" spans="1:10" s="263" customFormat="1" x14ac:dyDescent="0.3">
      <c r="A447" s="268"/>
      <c r="B447" s="269"/>
      <c r="J447" s="550"/>
    </row>
    <row r="448" spans="1:10" s="263" customFormat="1" x14ac:dyDescent="0.3">
      <c r="A448" s="268"/>
      <c r="B448" s="269"/>
      <c r="J448" s="550"/>
    </row>
    <row r="449" spans="1:10" s="263" customFormat="1" x14ac:dyDescent="0.3">
      <c r="A449" s="268"/>
      <c r="B449" s="269"/>
      <c r="J449" s="550"/>
    </row>
    <row r="450" spans="1:10" s="263" customFormat="1" x14ac:dyDescent="0.3">
      <c r="A450" s="268"/>
      <c r="B450" s="269"/>
      <c r="J450" s="550"/>
    </row>
    <row r="451" spans="1:10" s="263" customFormat="1" x14ac:dyDescent="0.3">
      <c r="A451" s="268"/>
      <c r="B451" s="269"/>
      <c r="J451" s="550"/>
    </row>
    <row r="452" spans="1:10" s="263" customFormat="1" x14ac:dyDescent="0.3">
      <c r="A452" s="268"/>
      <c r="B452" s="269"/>
      <c r="J452" s="550"/>
    </row>
    <row r="453" spans="1:10" s="263" customFormat="1" x14ac:dyDescent="0.3">
      <c r="A453" s="268"/>
      <c r="B453" s="269"/>
      <c r="J453" s="550"/>
    </row>
    <row r="454" spans="1:10" s="263" customFormat="1" x14ac:dyDescent="0.3">
      <c r="A454" s="268"/>
      <c r="B454" s="269"/>
      <c r="J454" s="550"/>
    </row>
    <row r="455" spans="1:10" s="263" customFormat="1" x14ac:dyDescent="0.3">
      <c r="A455" s="268"/>
      <c r="B455" s="269"/>
      <c r="J455" s="550"/>
    </row>
    <row r="456" spans="1:10" s="263" customFormat="1" x14ac:dyDescent="0.3">
      <c r="A456" s="268"/>
      <c r="B456" s="269"/>
      <c r="J456" s="550"/>
    </row>
    <row r="457" spans="1:10" s="263" customFormat="1" x14ac:dyDescent="0.3">
      <c r="A457" s="268"/>
      <c r="B457" s="269"/>
      <c r="J457" s="550"/>
    </row>
    <row r="458" spans="1:10" s="263" customFormat="1" x14ac:dyDescent="0.3">
      <c r="A458" s="268"/>
      <c r="B458" s="269"/>
      <c r="J458" s="550"/>
    </row>
    <row r="459" spans="1:10" s="263" customFormat="1" x14ac:dyDescent="0.3">
      <c r="A459" s="268"/>
      <c r="B459" s="269"/>
      <c r="J459" s="550"/>
    </row>
    <row r="460" spans="1:10" s="263" customFormat="1" x14ac:dyDescent="0.3">
      <c r="A460" s="268"/>
      <c r="B460" s="269"/>
      <c r="J460" s="550"/>
    </row>
    <row r="461" spans="1:10" s="263" customFormat="1" x14ac:dyDescent="0.3">
      <c r="A461" s="268"/>
      <c r="B461" s="269"/>
      <c r="J461" s="550"/>
    </row>
    <row r="462" spans="1:10" s="263" customFormat="1" x14ac:dyDescent="0.3">
      <c r="A462" s="268"/>
      <c r="B462" s="269"/>
      <c r="J462" s="550"/>
    </row>
    <row r="463" spans="1:10" s="263" customFormat="1" x14ac:dyDescent="0.3">
      <c r="A463" s="268"/>
      <c r="B463" s="269"/>
      <c r="J463" s="550"/>
    </row>
    <row r="464" spans="1:10" s="263" customFormat="1" x14ac:dyDescent="0.3">
      <c r="A464" s="268"/>
      <c r="B464" s="269"/>
      <c r="J464" s="550"/>
    </row>
    <row r="465" spans="1:10" s="263" customFormat="1" x14ac:dyDescent="0.3">
      <c r="A465" s="268"/>
      <c r="B465" s="269"/>
      <c r="J465" s="550"/>
    </row>
    <row r="466" spans="1:10" s="263" customFormat="1" x14ac:dyDescent="0.3">
      <c r="A466" s="268"/>
      <c r="B466" s="269"/>
      <c r="J466" s="550"/>
    </row>
    <row r="467" spans="1:10" s="263" customFormat="1" x14ac:dyDescent="0.3">
      <c r="A467" s="268"/>
      <c r="B467" s="269"/>
      <c r="J467" s="550"/>
    </row>
    <row r="468" spans="1:10" s="263" customFormat="1" x14ac:dyDescent="0.3">
      <c r="A468" s="268"/>
      <c r="B468" s="269"/>
      <c r="J468" s="550"/>
    </row>
    <row r="469" spans="1:10" s="263" customFormat="1" x14ac:dyDescent="0.3">
      <c r="A469" s="268"/>
      <c r="B469" s="269"/>
      <c r="J469" s="550"/>
    </row>
    <row r="470" spans="1:10" s="263" customFormat="1" x14ac:dyDescent="0.3">
      <c r="A470" s="268"/>
      <c r="B470" s="269"/>
      <c r="J470" s="550"/>
    </row>
    <row r="471" spans="1:10" s="263" customFormat="1" x14ac:dyDescent="0.3">
      <c r="A471" s="268"/>
      <c r="B471" s="269"/>
      <c r="J471" s="550"/>
    </row>
    <row r="472" spans="1:10" s="263" customFormat="1" x14ac:dyDescent="0.3">
      <c r="A472" s="268"/>
      <c r="B472" s="269"/>
      <c r="J472" s="550"/>
    </row>
    <row r="473" spans="1:10" s="263" customFormat="1" x14ac:dyDescent="0.3">
      <c r="A473" s="268"/>
      <c r="B473" s="269"/>
      <c r="J473" s="550"/>
    </row>
    <row r="474" spans="1:10" s="263" customFormat="1" x14ac:dyDescent="0.3">
      <c r="A474" s="268"/>
      <c r="B474" s="269"/>
      <c r="J474" s="550"/>
    </row>
    <row r="475" spans="1:10" s="263" customFormat="1" x14ac:dyDescent="0.3">
      <c r="A475" s="268"/>
      <c r="B475" s="269"/>
      <c r="J475" s="550"/>
    </row>
    <row r="476" spans="1:10" s="263" customFormat="1" x14ac:dyDescent="0.3">
      <c r="A476" s="268"/>
      <c r="B476" s="269"/>
      <c r="J476" s="550"/>
    </row>
    <row r="477" spans="1:10" s="263" customFormat="1" x14ac:dyDescent="0.3">
      <c r="A477" s="268"/>
      <c r="B477" s="269"/>
      <c r="J477" s="550"/>
    </row>
    <row r="478" spans="1:10" s="263" customFormat="1" x14ac:dyDescent="0.3">
      <c r="A478" s="268"/>
      <c r="B478" s="269"/>
      <c r="J478" s="550"/>
    </row>
    <row r="479" spans="1:10" s="263" customFormat="1" x14ac:dyDescent="0.3">
      <c r="A479" s="268"/>
      <c r="B479" s="269"/>
      <c r="J479" s="550"/>
    </row>
    <row r="480" spans="1:10" s="263" customFormat="1" x14ac:dyDescent="0.3">
      <c r="A480" s="268"/>
      <c r="B480" s="269"/>
      <c r="J480" s="550"/>
    </row>
    <row r="481" spans="1:10" s="263" customFormat="1" x14ac:dyDescent="0.3">
      <c r="A481" s="268"/>
      <c r="B481" s="269"/>
      <c r="J481" s="550"/>
    </row>
    <row r="482" spans="1:10" s="263" customFormat="1" x14ac:dyDescent="0.3">
      <c r="A482" s="268"/>
      <c r="B482" s="269"/>
      <c r="J482" s="550"/>
    </row>
    <row r="483" spans="1:10" s="263" customFormat="1" x14ac:dyDescent="0.3">
      <c r="A483" s="268"/>
      <c r="B483" s="269"/>
      <c r="J483" s="550"/>
    </row>
    <row r="484" spans="1:10" s="263" customFormat="1" x14ac:dyDescent="0.3">
      <c r="A484" s="268"/>
      <c r="B484" s="269"/>
      <c r="J484" s="550"/>
    </row>
    <row r="485" spans="1:10" s="263" customFormat="1" x14ac:dyDescent="0.3">
      <c r="A485" s="268"/>
      <c r="B485" s="269"/>
      <c r="J485" s="550"/>
    </row>
    <row r="486" spans="1:10" s="263" customFormat="1" x14ac:dyDescent="0.3">
      <c r="A486" s="268"/>
      <c r="B486" s="269"/>
      <c r="J486" s="550"/>
    </row>
    <row r="487" spans="1:10" s="263" customFormat="1" x14ac:dyDescent="0.3">
      <c r="A487" s="268"/>
      <c r="B487" s="269"/>
      <c r="J487" s="550"/>
    </row>
    <row r="488" spans="1:10" s="263" customFormat="1" x14ac:dyDescent="0.3">
      <c r="A488" s="268"/>
      <c r="B488" s="269"/>
      <c r="J488" s="550"/>
    </row>
    <row r="489" spans="1:10" s="263" customFormat="1" x14ac:dyDescent="0.3">
      <c r="A489" s="268"/>
      <c r="B489" s="269"/>
      <c r="J489" s="550"/>
    </row>
    <row r="490" spans="1:10" s="263" customFormat="1" x14ac:dyDescent="0.3">
      <c r="A490" s="268"/>
      <c r="B490" s="269"/>
      <c r="J490" s="550"/>
    </row>
    <row r="491" spans="1:10" s="263" customFormat="1" x14ac:dyDescent="0.3">
      <c r="A491" s="268"/>
      <c r="B491" s="269"/>
      <c r="J491" s="550"/>
    </row>
    <row r="492" spans="1:10" s="263" customFormat="1" x14ac:dyDescent="0.3">
      <c r="A492" s="268"/>
      <c r="B492" s="269"/>
      <c r="J492" s="550"/>
    </row>
    <row r="493" spans="1:10" s="263" customFormat="1" x14ac:dyDescent="0.3">
      <c r="A493" s="268"/>
      <c r="B493" s="269"/>
      <c r="J493" s="550"/>
    </row>
    <row r="494" spans="1:10" s="263" customFormat="1" x14ac:dyDescent="0.3">
      <c r="A494" s="268"/>
      <c r="B494" s="269"/>
      <c r="J494" s="550"/>
    </row>
    <row r="495" spans="1:10" s="263" customFormat="1" x14ac:dyDescent="0.3">
      <c r="A495" s="268"/>
      <c r="B495" s="269"/>
      <c r="J495" s="550"/>
    </row>
    <row r="496" spans="1:10" s="263" customFormat="1" x14ac:dyDescent="0.3">
      <c r="A496" s="268"/>
      <c r="B496" s="269"/>
      <c r="J496" s="550"/>
    </row>
    <row r="497" spans="1:10" s="263" customFormat="1" x14ac:dyDescent="0.3">
      <c r="A497" s="268"/>
      <c r="B497" s="269"/>
      <c r="J497" s="550"/>
    </row>
    <row r="498" spans="1:10" s="263" customFormat="1" x14ac:dyDescent="0.3">
      <c r="A498" s="268"/>
      <c r="B498" s="269"/>
      <c r="J498" s="550"/>
    </row>
    <row r="499" spans="1:10" s="263" customFormat="1" x14ac:dyDescent="0.3">
      <c r="A499" s="268"/>
      <c r="B499" s="269"/>
      <c r="J499" s="550"/>
    </row>
    <row r="500" spans="1:10" s="263" customFormat="1" x14ac:dyDescent="0.3">
      <c r="A500" s="268"/>
      <c r="B500" s="269"/>
      <c r="J500" s="550"/>
    </row>
    <row r="501" spans="1:10" s="263" customFormat="1" x14ac:dyDescent="0.3">
      <c r="A501" s="268"/>
      <c r="B501" s="269"/>
      <c r="J501" s="550"/>
    </row>
    <row r="502" spans="1:10" s="263" customFormat="1" x14ac:dyDescent="0.3">
      <c r="A502" s="268"/>
      <c r="B502" s="269"/>
      <c r="J502" s="550"/>
    </row>
    <row r="503" spans="1:10" s="263" customFormat="1" x14ac:dyDescent="0.3">
      <c r="A503" s="268"/>
      <c r="B503" s="269"/>
      <c r="J503" s="550"/>
    </row>
    <row r="504" spans="1:10" s="263" customFormat="1" x14ac:dyDescent="0.3">
      <c r="A504" s="268"/>
      <c r="B504" s="269"/>
      <c r="J504" s="550"/>
    </row>
    <row r="505" spans="1:10" s="263" customFormat="1" x14ac:dyDescent="0.3">
      <c r="A505" s="268"/>
      <c r="B505" s="269"/>
      <c r="J505" s="550"/>
    </row>
    <row r="506" spans="1:10" s="263" customFormat="1" x14ac:dyDescent="0.3">
      <c r="A506" s="268"/>
      <c r="B506" s="269"/>
      <c r="J506" s="550"/>
    </row>
    <row r="507" spans="1:10" s="263" customFormat="1" x14ac:dyDescent="0.3">
      <c r="A507" s="268"/>
      <c r="B507" s="269"/>
      <c r="J507" s="550"/>
    </row>
    <row r="508" spans="1:10" s="263" customFormat="1" x14ac:dyDescent="0.3">
      <c r="A508" s="268"/>
      <c r="B508" s="269"/>
      <c r="J508" s="550"/>
    </row>
    <row r="509" spans="1:10" s="263" customFormat="1" x14ac:dyDescent="0.3">
      <c r="A509" s="268"/>
      <c r="B509" s="269"/>
      <c r="J509" s="550"/>
    </row>
    <row r="510" spans="1:10" s="263" customFormat="1" x14ac:dyDescent="0.3">
      <c r="A510" s="268"/>
      <c r="B510" s="269"/>
      <c r="J510" s="550"/>
    </row>
    <row r="511" spans="1:10" s="263" customFormat="1" x14ac:dyDescent="0.3">
      <c r="A511" s="268"/>
      <c r="B511" s="269"/>
      <c r="J511" s="550"/>
    </row>
    <row r="512" spans="1:10" s="263" customFormat="1" x14ac:dyDescent="0.3">
      <c r="A512" s="268"/>
      <c r="B512" s="269"/>
      <c r="J512" s="550"/>
    </row>
    <row r="513" spans="1:10" s="263" customFormat="1" x14ac:dyDescent="0.3">
      <c r="A513" s="268"/>
      <c r="B513" s="269"/>
      <c r="J513" s="550"/>
    </row>
    <row r="514" spans="1:10" s="263" customFormat="1" x14ac:dyDescent="0.3">
      <c r="A514" s="268"/>
      <c r="B514" s="269"/>
      <c r="J514" s="550"/>
    </row>
    <row r="515" spans="1:10" s="263" customFormat="1" x14ac:dyDescent="0.3">
      <c r="A515" s="268"/>
      <c r="B515" s="269"/>
      <c r="J515" s="550"/>
    </row>
    <row r="516" spans="1:10" s="263" customFormat="1" x14ac:dyDescent="0.3">
      <c r="A516" s="268"/>
      <c r="B516" s="269"/>
      <c r="J516" s="550"/>
    </row>
    <row r="517" spans="1:10" s="263" customFormat="1" x14ac:dyDescent="0.3">
      <c r="A517" s="268"/>
      <c r="B517" s="269"/>
      <c r="J517" s="550"/>
    </row>
    <row r="518" spans="1:10" s="263" customFormat="1" x14ac:dyDescent="0.3">
      <c r="A518" s="268"/>
      <c r="B518" s="269"/>
      <c r="J518" s="550"/>
    </row>
    <row r="519" spans="1:10" s="263" customFormat="1" x14ac:dyDescent="0.3">
      <c r="A519" s="268"/>
      <c r="B519" s="269"/>
      <c r="J519" s="550"/>
    </row>
    <row r="520" spans="1:10" s="263" customFormat="1" x14ac:dyDescent="0.3">
      <c r="A520" s="268"/>
      <c r="B520" s="269"/>
      <c r="J520" s="550"/>
    </row>
    <row r="521" spans="1:10" s="263" customFormat="1" x14ac:dyDescent="0.3">
      <c r="A521" s="268"/>
      <c r="B521" s="269"/>
      <c r="J521" s="550"/>
    </row>
    <row r="522" spans="1:10" s="263" customFormat="1" x14ac:dyDescent="0.3">
      <c r="A522" s="268"/>
      <c r="B522" s="269"/>
      <c r="J522" s="550"/>
    </row>
    <row r="523" spans="1:10" s="263" customFormat="1" x14ac:dyDescent="0.3">
      <c r="A523" s="268"/>
      <c r="B523" s="269"/>
      <c r="J523" s="550"/>
    </row>
    <row r="524" spans="1:10" s="263" customFormat="1" x14ac:dyDescent="0.3">
      <c r="A524" s="268"/>
      <c r="B524" s="269"/>
      <c r="J524" s="550"/>
    </row>
    <row r="525" spans="1:10" s="263" customFormat="1" x14ac:dyDescent="0.3">
      <c r="A525" s="268"/>
      <c r="B525" s="269"/>
      <c r="J525" s="550"/>
    </row>
    <row r="526" spans="1:10" s="263" customFormat="1" x14ac:dyDescent="0.3">
      <c r="A526" s="268"/>
      <c r="B526" s="269"/>
      <c r="J526" s="550"/>
    </row>
    <row r="527" spans="1:10" s="263" customFormat="1" x14ac:dyDescent="0.3">
      <c r="A527" s="268"/>
      <c r="B527" s="269"/>
      <c r="J527" s="550"/>
    </row>
    <row r="528" spans="1:10" s="263" customFormat="1" x14ac:dyDescent="0.3">
      <c r="A528" s="268"/>
      <c r="B528" s="269"/>
      <c r="J528" s="550"/>
    </row>
    <row r="529" spans="1:10" s="263" customFormat="1" x14ac:dyDescent="0.3">
      <c r="A529" s="268"/>
      <c r="B529" s="269"/>
      <c r="J529" s="550"/>
    </row>
    <row r="530" spans="1:10" s="263" customFormat="1" x14ac:dyDescent="0.3">
      <c r="A530" s="268"/>
      <c r="B530" s="269"/>
      <c r="J530" s="550"/>
    </row>
    <row r="531" spans="1:10" s="263" customFormat="1" x14ac:dyDescent="0.3">
      <c r="A531" s="268"/>
      <c r="B531" s="269"/>
      <c r="J531" s="550"/>
    </row>
    <row r="532" spans="1:10" s="263" customFormat="1" x14ac:dyDescent="0.3">
      <c r="A532" s="268"/>
      <c r="B532" s="269"/>
      <c r="J532" s="550"/>
    </row>
    <row r="533" spans="1:10" s="263" customFormat="1" x14ac:dyDescent="0.3">
      <c r="A533" s="268"/>
      <c r="B533" s="269"/>
      <c r="J533" s="550"/>
    </row>
    <row r="534" spans="1:10" s="263" customFormat="1" x14ac:dyDescent="0.3">
      <c r="A534" s="268"/>
      <c r="B534" s="269"/>
      <c r="J534" s="550"/>
    </row>
    <row r="535" spans="1:10" s="263" customFormat="1" x14ac:dyDescent="0.3">
      <c r="A535" s="268"/>
      <c r="B535" s="269"/>
      <c r="J535" s="550"/>
    </row>
    <row r="536" spans="1:10" s="263" customFormat="1" x14ac:dyDescent="0.3">
      <c r="A536" s="268"/>
      <c r="B536" s="269"/>
      <c r="J536" s="550"/>
    </row>
    <row r="537" spans="1:10" s="263" customFormat="1" x14ac:dyDescent="0.3">
      <c r="A537" s="268"/>
      <c r="B537" s="269"/>
      <c r="J537" s="550"/>
    </row>
    <row r="538" spans="1:10" s="263" customFormat="1" x14ac:dyDescent="0.3">
      <c r="A538" s="268"/>
      <c r="B538" s="269"/>
      <c r="J538" s="550"/>
    </row>
    <row r="539" spans="1:10" s="263" customFormat="1" x14ac:dyDescent="0.3">
      <c r="A539" s="268"/>
      <c r="B539" s="269"/>
      <c r="J539" s="550"/>
    </row>
    <row r="540" spans="1:10" s="263" customFormat="1" x14ac:dyDescent="0.3">
      <c r="A540" s="268"/>
      <c r="B540" s="269"/>
      <c r="J540" s="550"/>
    </row>
    <row r="541" spans="1:10" s="263" customFormat="1" x14ac:dyDescent="0.3">
      <c r="A541" s="268"/>
      <c r="B541" s="269"/>
      <c r="J541" s="550"/>
    </row>
    <row r="542" spans="1:10" s="263" customFormat="1" x14ac:dyDescent="0.3">
      <c r="A542" s="268"/>
      <c r="B542" s="269"/>
      <c r="J542" s="550"/>
    </row>
    <row r="543" spans="1:10" s="263" customFormat="1" x14ac:dyDescent="0.3">
      <c r="A543" s="268"/>
      <c r="B543" s="269"/>
      <c r="J543" s="550"/>
    </row>
    <row r="544" spans="1:10" s="263" customFormat="1" x14ac:dyDescent="0.3">
      <c r="A544" s="268"/>
      <c r="B544" s="269"/>
      <c r="J544" s="550"/>
    </row>
    <row r="545" spans="1:10" s="263" customFormat="1" x14ac:dyDescent="0.3">
      <c r="A545" s="268"/>
      <c r="B545" s="269"/>
      <c r="J545" s="550"/>
    </row>
    <row r="546" spans="1:10" s="263" customFormat="1" x14ac:dyDescent="0.3">
      <c r="A546" s="268"/>
      <c r="B546" s="269"/>
      <c r="J546" s="550"/>
    </row>
    <row r="547" spans="1:10" s="263" customFormat="1" x14ac:dyDescent="0.3">
      <c r="A547" s="268"/>
      <c r="B547" s="269"/>
      <c r="J547" s="550"/>
    </row>
    <row r="548" spans="1:10" s="263" customFormat="1" x14ac:dyDescent="0.3">
      <c r="A548" s="268"/>
      <c r="B548" s="269"/>
      <c r="J548" s="550"/>
    </row>
    <row r="549" spans="1:10" s="263" customFormat="1" x14ac:dyDescent="0.3">
      <c r="A549" s="268"/>
      <c r="B549" s="269"/>
      <c r="J549" s="550"/>
    </row>
    <row r="550" spans="1:10" s="263" customFormat="1" x14ac:dyDescent="0.3">
      <c r="A550" s="268"/>
      <c r="B550" s="269"/>
      <c r="J550" s="550"/>
    </row>
    <row r="551" spans="1:10" s="263" customFormat="1" x14ac:dyDescent="0.3">
      <c r="A551" s="268"/>
      <c r="B551" s="269"/>
      <c r="J551" s="550"/>
    </row>
    <row r="552" spans="1:10" s="263" customFormat="1" x14ac:dyDescent="0.3">
      <c r="A552" s="268"/>
      <c r="B552" s="269"/>
      <c r="J552" s="550"/>
    </row>
    <row r="553" spans="1:10" s="263" customFormat="1" x14ac:dyDescent="0.3">
      <c r="A553" s="268"/>
      <c r="B553" s="269"/>
      <c r="J553" s="550"/>
    </row>
    <row r="554" spans="1:10" s="263" customFormat="1" x14ac:dyDescent="0.3">
      <c r="A554" s="268"/>
      <c r="B554" s="269"/>
      <c r="J554" s="550"/>
    </row>
    <row r="555" spans="1:10" s="263" customFormat="1" x14ac:dyDescent="0.3">
      <c r="A555" s="268"/>
      <c r="B555" s="269"/>
      <c r="J555" s="550"/>
    </row>
    <row r="556" spans="1:10" s="263" customFormat="1" x14ac:dyDescent="0.3">
      <c r="A556" s="268"/>
      <c r="B556" s="269"/>
      <c r="J556" s="550"/>
    </row>
    <row r="557" spans="1:10" s="263" customFormat="1" x14ac:dyDescent="0.3">
      <c r="A557" s="268"/>
      <c r="B557" s="269"/>
      <c r="J557" s="550"/>
    </row>
    <row r="558" spans="1:10" s="263" customFormat="1" x14ac:dyDescent="0.3">
      <c r="A558" s="268"/>
      <c r="B558" s="269"/>
      <c r="J558" s="550"/>
    </row>
    <row r="559" spans="1:10" s="263" customFormat="1" x14ac:dyDescent="0.3">
      <c r="A559" s="268"/>
      <c r="B559" s="269"/>
      <c r="J559" s="550"/>
    </row>
    <row r="560" spans="1:10" s="263" customFormat="1" x14ac:dyDescent="0.3">
      <c r="A560" s="268"/>
      <c r="B560" s="269"/>
      <c r="J560" s="550"/>
    </row>
    <row r="561" spans="1:59" s="263" customFormat="1" x14ac:dyDescent="0.3">
      <c r="A561" s="268"/>
      <c r="B561" s="269"/>
      <c r="J561" s="550"/>
    </row>
    <row r="562" spans="1:59" s="263" customFormat="1" x14ac:dyDescent="0.3">
      <c r="A562" s="268"/>
      <c r="B562" s="269"/>
      <c r="J562" s="550"/>
    </row>
    <row r="563" spans="1:59" s="263" customFormat="1" x14ac:dyDescent="0.3">
      <c r="A563" s="268"/>
      <c r="B563" s="269"/>
      <c r="J563" s="550"/>
    </row>
    <row r="564" spans="1:59" s="263" customFormat="1" x14ac:dyDescent="0.3">
      <c r="A564" s="268"/>
      <c r="B564" s="269"/>
      <c r="J564" s="550"/>
    </row>
    <row r="565" spans="1:59" s="263" customFormat="1" x14ac:dyDescent="0.3">
      <c r="A565" s="268"/>
      <c r="B565" s="269"/>
      <c r="J565" s="550"/>
    </row>
    <row r="566" spans="1:59" s="263" customFormat="1" x14ac:dyDescent="0.3">
      <c r="A566" s="268"/>
      <c r="B566" s="269"/>
      <c r="J566" s="550"/>
    </row>
    <row r="567" spans="1:59" s="263" customFormat="1" x14ac:dyDescent="0.3">
      <c r="A567" s="268"/>
      <c r="B567" s="269"/>
      <c r="J567" s="550"/>
    </row>
    <row r="568" spans="1:59" s="263" customFormat="1" x14ac:dyDescent="0.3">
      <c r="A568" s="268"/>
      <c r="B568" s="269"/>
      <c r="J568" s="550"/>
    </row>
    <row r="569" spans="1:59" s="212" customFormat="1" x14ac:dyDescent="0.3">
      <c r="A569" s="270"/>
      <c r="B569" s="271"/>
      <c r="J569" s="550"/>
      <c r="K569" s="263"/>
      <c r="L569" s="263"/>
      <c r="M569" s="263"/>
      <c r="N569" s="263"/>
      <c r="O569" s="263"/>
      <c r="P569" s="263"/>
      <c r="Q569" s="263"/>
      <c r="R569" s="263"/>
      <c r="S569" s="263"/>
      <c r="T569" s="263"/>
      <c r="U569" s="263"/>
      <c r="V569" s="263"/>
      <c r="W569" s="263"/>
      <c r="X569" s="263"/>
      <c r="Y569" s="263"/>
      <c r="Z569" s="263"/>
      <c r="AA569" s="263"/>
      <c r="AB569" s="263"/>
      <c r="AC569" s="263"/>
      <c r="AD569" s="263"/>
      <c r="AE569" s="263"/>
      <c r="AF569" s="263"/>
      <c r="AG569" s="263"/>
      <c r="AH569" s="263"/>
      <c r="AI569" s="263"/>
      <c r="AJ569" s="263"/>
      <c r="AK569" s="263"/>
      <c r="AL569" s="263"/>
      <c r="AM569" s="263"/>
      <c r="AN569" s="263"/>
      <c r="AO569" s="263"/>
      <c r="AP569" s="263"/>
      <c r="AQ569" s="263"/>
      <c r="AR569" s="263"/>
      <c r="AS569" s="263"/>
      <c r="AT569" s="263"/>
      <c r="AU569" s="263"/>
      <c r="AV569" s="263"/>
      <c r="AW569" s="263"/>
      <c r="AX569" s="263"/>
      <c r="AY569" s="263"/>
      <c r="AZ569" s="263"/>
      <c r="BA569" s="263"/>
      <c r="BB569" s="263"/>
      <c r="BC569" s="263"/>
      <c r="BD569" s="263"/>
      <c r="BE569" s="263"/>
      <c r="BF569" s="263"/>
      <c r="BG569" s="263"/>
    </row>
    <row r="570" spans="1:59" s="212" customFormat="1" x14ac:dyDescent="0.3">
      <c r="A570" s="270"/>
      <c r="B570" s="271"/>
      <c r="J570" s="550"/>
      <c r="K570" s="263"/>
      <c r="L570" s="263"/>
      <c r="M570" s="263"/>
      <c r="N570" s="263"/>
      <c r="O570" s="263"/>
      <c r="P570" s="263"/>
      <c r="Q570" s="263"/>
      <c r="R570" s="263"/>
      <c r="S570" s="263"/>
      <c r="T570" s="263"/>
      <c r="U570" s="263"/>
      <c r="V570" s="263"/>
      <c r="W570" s="263"/>
      <c r="X570" s="263"/>
      <c r="Y570" s="263"/>
      <c r="Z570" s="263"/>
      <c r="AA570" s="263"/>
      <c r="AB570" s="263"/>
      <c r="AC570" s="263"/>
      <c r="AD570" s="263"/>
      <c r="AE570" s="263"/>
      <c r="AF570" s="263"/>
      <c r="AG570" s="263"/>
      <c r="AH570" s="263"/>
      <c r="AI570" s="263"/>
      <c r="AJ570" s="263"/>
      <c r="AK570" s="263"/>
      <c r="AL570" s="263"/>
      <c r="AM570" s="263"/>
      <c r="AN570" s="263"/>
      <c r="AO570" s="263"/>
      <c r="AP570" s="263"/>
      <c r="AQ570" s="263"/>
      <c r="AR570" s="263"/>
      <c r="AS570" s="263"/>
      <c r="AT570" s="263"/>
      <c r="AU570" s="263"/>
      <c r="AV570" s="263"/>
      <c r="AW570" s="263"/>
      <c r="AX570" s="263"/>
      <c r="AY570" s="263"/>
      <c r="AZ570" s="263"/>
      <c r="BA570" s="263"/>
      <c r="BB570" s="263"/>
      <c r="BC570" s="263"/>
      <c r="BD570" s="263"/>
      <c r="BE570" s="263"/>
      <c r="BF570" s="263"/>
      <c r="BG570" s="263"/>
    </row>
    <row r="571" spans="1:59" s="212" customFormat="1" x14ac:dyDescent="0.3">
      <c r="A571" s="270"/>
      <c r="B571" s="271"/>
      <c r="J571" s="550"/>
      <c r="K571" s="263"/>
      <c r="L571" s="263"/>
      <c r="M571" s="263"/>
      <c r="N571" s="263"/>
      <c r="O571" s="263"/>
      <c r="P571" s="263"/>
      <c r="Q571" s="263"/>
      <c r="R571" s="263"/>
      <c r="S571" s="263"/>
      <c r="T571" s="263"/>
      <c r="U571" s="263"/>
      <c r="V571" s="263"/>
      <c r="W571" s="263"/>
      <c r="X571" s="263"/>
      <c r="Y571" s="263"/>
      <c r="Z571" s="263"/>
      <c r="AA571" s="263"/>
      <c r="AB571" s="263"/>
      <c r="AC571" s="263"/>
      <c r="AD571" s="263"/>
      <c r="AE571" s="263"/>
      <c r="AF571" s="263"/>
      <c r="AG571" s="263"/>
      <c r="AH571" s="263"/>
      <c r="AI571" s="263"/>
      <c r="AJ571" s="263"/>
      <c r="AK571" s="263"/>
      <c r="AL571" s="263"/>
      <c r="AM571" s="263"/>
      <c r="AN571" s="263"/>
      <c r="AO571" s="263"/>
      <c r="AP571" s="263"/>
      <c r="AQ571" s="263"/>
      <c r="AR571" s="263"/>
      <c r="AS571" s="263"/>
      <c r="AT571" s="263"/>
      <c r="AU571" s="263"/>
      <c r="AV571" s="263"/>
      <c r="AW571" s="263"/>
      <c r="AX571" s="263"/>
      <c r="AY571" s="263"/>
      <c r="AZ571" s="263"/>
      <c r="BA571" s="263"/>
      <c r="BB571" s="263"/>
      <c r="BC571" s="263"/>
      <c r="BD571" s="263"/>
      <c r="BE571" s="263"/>
      <c r="BF571" s="263"/>
      <c r="BG571" s="263"/>
    </row>
    <row r="572" spans="1:59" s="212" customFormat="1" x14ac:dyDescent="0.3">
      <c r="A572" s="270"/>
      <c r="B572" s="271"/>
      <c r="J572" s="550"/>
      <c r="K572" s="263"/>
      <c r="L572" s="263"/>
      <c r="M572" s="263"/>
      <c r="N572" s="263"/>
      <c r="O572" s="263"/>
      <c r="P572" s="263"/>
      <c r="Q572" s="263"/>
      <c r="R572" s="263"/>
      <c r="S572" s="263"/>
      <c r="T572" s="263"/>
      <c r="U572" s="263"/>
      <c r="V572" s="263"/>
      <c r="W572" s="263"/>
      <c r="X572" s="263"/>
      <c r="Y572" s="263"/>
      <c r="Z572" s="263"/>
      <c r="AA572" s="263"/>
      <c r="AB572" s="263"/>
      <c r="AC572" s="263"/>
      <c r="AD572" s="263"/>
      <c r="AE572" s="263"/>
      <c r="AF572" s="263"/>
      <c r="AG572" s="263"/>
      <c r="AH572" s="263"/>
      <c r="AI572" s="263"/>
      <c r="AJ572" s="263"/>
      <c r="AK572" s="263"/>
      <c r="AL572" s="263"/>
      <c r="AM572" s="263"/>
      <c r="AN572" s="263"/>
      <c r="AO572" s="263"/>
      <c r="AP572" s="263"/>
      <c r="AQ572" s="263"/>
      <c r="AR572" s="263"/>
      <c r="AS572" s="263"/>
      <c r="AT572" s="263"/>
      <c r="AU572" s="263"/>
      <c r="AV572" s="263"/>
      <c r="AW572" s="263"/>
      <c r="AX572" s="263"/>
      <c r="AY572" s="263"/>
      <c r="AZ572" s="263"/>
      <c r="BA572" s="263"/>
      <c r="BB572" s="263"/>
      <c r="BC572" s="263"/>
      <c r="BD572" s="263"/>
      <c r="BE572" s="263"/>
      <c r="BF572" s="263"/>
      <c r="BG572" s="263"/>
    </row>
    <row r="573" spans="1:59" s="212" customFormat="1" x14ac:dyDescent="0.3">
      <c r="A573" s="270"/>
      <c r="B573" s="271"/>
      <c r="J573" s="550"/>
      <c r="K573" s="263"/>
      <c r="L573" s="263"/>
      <c r="M573" s="263"/>
      <c r="N573" s="263"/>
      <c r="O573" s="263"/>
      <c r="P573" s="263"/>
      <c r="Q573" s="263"/>
      <c r="R573" s="263"/>
      <c r="S573" s="263"/>
      <c r="T573" s="263"/>
      <c r="U573" s="263"/>
      <c r="V573" s="263"/>
      <c r="W573" s="263"/>
      <c r="X573" s="263"/>
      <c r="Y573" s="263"/>
      <c r="Z573" s="263"/>
      <c r="AA573" s="263"/>
      <c r="AB573" s="263"/>
      <c r="AC573" s="263"/>
      <c r="AD573" s="263"/>
      <c r="AE573" s="263"/>
      <c r="AF573" s="263"/>
      <c r="AG573" s="263"/>
      <c r="AH573" s="263"/>
      <c r="AI573" s="263"/>
      <c r="AJ573" s="263"/>
      <c r="AK573" s="263"/>
      <c r="AL573" s="263"/>
      <c r="AM573" s="263"/>
      <c r="AN573" s="263"/>
      <c r="AO573" s="263"/>
      <c r="AP573" s="263"/>
      <c r="AQ573" s="263"/>
      <c r="AR573" s="263"/>
      <c r="AS573" s="263"/>
      <c r="AT573" s="263"/>
      <c r="AU573" s="263"/>
      <c r="AV573" s="263"/>
      <c r="AW573" s="263"/>
      <c r="AX573" s="263"/>
      <c r="AY573" s="263"/>
      <c r="AZ573" s="263"/>
      <c r="BA573" s="263"/>
      <c r="BB573" s="263"/>
      <c r="BC573" s="263"/>
      <c r="BD573" s="263"/>
      <c r="BE573" s="263"/>
      <c r="BF573" s="263"/>
      <c r="BG573" s="263"/>
    </row>
    <row r="574" spans="1:59" s="212" customFormat="1" x14ac:dyDescent="0.3">
      <c r="A574" s="270"/>
      <c r="B574" s="271"/>
      <c r="J574" s="550"/>
      <c r="K574" s="263"/>
      <c r="L574" s="263"/>
      <c r="M574" s="263"/>
      <c r="N574" s="263"/>
      <c r="O574" s="263"/>
      <c r="P574" s="263"/>
      <c r="Q574" s="263"/>
      <c r="R574" s="263"/>
      <c r="S574" s="263"/>
      <c r="T574" s="263"/>
      <c r="U574" s="263"/>
      <c r="V574" s="263"/>
      <c r="W574" s="263"/>
      <c r="X574" s="263"/>
      <c r="Y574" s="263"/>
      <c r="Z574" s="263"/>
      <c r="AA574" s="263"/>
      <c r="AB574" s="263"/>
      <c r="AC574" s="263"/>
      <c r="AD574" s="263"/>
      <c r="AE574" s="263"/>
      <c r="AF574" s="263"/>
      <c r="AG574" s="263"/>
      <c r="AH574" s="263"/>
      <c r="AI574" s="263"/>
      <c r="AJ574" s="263"/>
      <c r="AK574" s="263"/>
      <c r="AL574" s="263"/>
      <c r="AM574" s="263"/>
      <c r="AN574" s="263"/>
      <c r="AO574" s="263"/>
      <c r="AP574" s="263"/>
      <c r="AQ574" s="263"/>
      <c r="AR574" s="263"/>
      <c r="AS574" s="263"/>
      <c r="AT574" s="263"/>
      <c r="AU574" s="263"/>
      <c r="AV574" s="263"/>
      <c r="AW574" s="263"/>
      <c r="AX574" s="263"/>
      <c r="AY574" s="263"/>
      <c r="AZ574" s="263"/>
      <c r="BA574" s="263"/>
      <c r="BB574" s="263"/>
      <c r="BC574" s="263"/>
      <c r="BD574" s="263"/>
      <c r="BE574" s="263"/>
      <c r="BF574" s="263"/>
      <c r="BG574" s="263"/>
    </row>
    <row r="575" spans="1:59" s="212" customFormat="1" x14ac:dyDescent="0.3">
      <c r="A575" s="270"/>
      <c r="B575" s="271"/>
      <c r="J575" s="550"/>
      <c r="K575" s="263"/>
      <c r="L575" s="263"/>
      <c r="M575" s="263"/>
      <c r="N575" s="263"/>
      <c r="O575" s="263"/>
      <c r="P575" s="263"/>
      <c r="Q575" s="263"/>
      <c r="R575" s="263"/>
      <c r="S575" s="263"/>
      <c r="T575" s="263"/>
      <c r="U575" s="263"/>
      <c r="V575" s="263"/>
      <c r="W575" s="263"/>
      <c r="X575" s="263"/>
      <c r="Y575" s="263"/>
      <c r="Z575" s="263"/>
      <c r="AA575" s="263"/>
      <c r="AB575" s="263"/>
      <c r="AC575" s="263"/>
      <c r="AD575" s="263"/>
      <c r="AE575" s="263"/>
      <c r="AF575" s="263"/>
      <c r="AG575" s="263"/>
      <c r="AH575" s="263"/>
      <c r="AI575" s="263"/>
      <c r="AJ575" s="263"/>
      <c r="AK575" s="263"/>
      <c r="AL575" s="263"/>
      <c r="AM575" s="263"/>
      <c r="AN575" s="263"/>
      <c r="AO575" s="263"/>
      <c r="AP575" s="263"/>
      <c r="AQ575" s="263"/>
      <c r="AR575" s="263"/>
      <c r="AS575" s="263"/>
      <c r="AT575" s="263"/>
      <c r="AU575" s="263"/>
      <c r="AV575" s="263"/>
      <c r="AW575" s="263"/>
      <c r="AX575" s="263"/>
      <c r="AY575" s="263"/>
      <c r="AZ575" s="263"/>
      <c r="BA575" s="263"/>
      <c r="BB575" s="263"/>
      <c r="BC575" s="263"/>
      <c r="BD575" s="263"/>
      <c r="BE575" s="263"/>
      <c r="BF575" s="263"/>
      <c r="BG575" s="263"/>
    </row>
    <row r="576" spans="1:59" s="212" customFormat="1" x14ac:dyDescent="0.3">
      <c r="A576" s="270"/>
      <c r="B576" s="271"/>
      <c r="J576" s="550"/>
      <c r="K576" s="263"/>
      <c r="L576" s="263"/>
      <c r="M576" s="263"/>
      <c r="N576" s="263"/>
      <c r="O576" s="263"/>
      <c r="P576" s="263"/>
      <c r="Q576" s="263"/>
      <c r="R576" s="263"/>
      <c r="S576" s="263"/>
      <c r="T576" s="263"/>
      <c r="U576" s="263"/>
      <c r="V576" s="263"/>
      <c r="W576" s="263"/>
      <c r="X576" s="263"/>
      <c r="Y576" s="263"/>
      <c r="Z576" s="263"/>
      <c r="AA576" s="263"/>
      <c r="AB576" s="263"/>
      <c r="AC576" s="263"/>
      <c r="AD576" s="263"/>
      <c r="AE576" s="263"/>
      <c r="AF576" s="263"/>
      <c r="AG576" s="263"/>
      <c r="AH576" s="263"/>
      <c r="AI576" s="263"/>
      <c r="AJ576" s="263"/>
      <c r="AK576" s="263"/>
      <c r="AL576" s="263"/>
      <c r="AM576" s="263"/>
      <c r="AN576" s="263"/>
      <c r="AO576" s="263"/>
      <c r="AP576" s="263"/>
      <c r="AQ576" s="263"/>
      <c r="AR576" s="263"/>
      <c r="AS576" s="263"/>
      <c r="AT576" s="263"/>
      <c r="AU576" s="263"/>
      <c r="AV576" s="263"/>
      <c r="AW576" s="263"/>
      <c r="AX576" s="263"/>
      <c r="AY576" s="263"/>
      <c r="AZ576" s="263"/>
      <c r="BA576" s="263"/>
      <c r="BB576" s="263"/>
      <c r="BC576" s="263"/>
      <c r="BD576" s="263"/>
      <c r="BE576" s="263"/>
      <c r="BF576" s="263"/>
      <c r="BG576" s="263"/>
    </row>
    <row r="577" spans="1:59" s="212" customFormat="1" x14ac:dyDescent="0.3">
      <c r="A577" s="270"/>
      <c r="B577" s="271"/>
      <c r="J577" s="550"/>
      <c r="K577" s="263"/>
      <c r="L577" s="263"/>
      <c r="M577" s="263"/>
      <c r="N577" s="263"/>
      <c r="O577" s="263"/>
      <c r="P577" s="263"/>
      <c r="Q577" s="263"/>
      <c r="R577" s="263"/>
      <c r="S577" s="263"/>
      <c r="T577" s="263"/>
      <c r="U577" s="263"/>
      <c r="V577" s="263"/>
      <c r="W577" s="263"/>
      <c r="X577" s="263"/>
      <c r="Y577" s="263"/>
      <c r="Z577" s="263"/>
      <c r="AA577" s="263"/>
      <c r="AB577" s="263"/>
      <c r="AC577" s="263"/>
      <c r="AD577" s="263"/>
      <c r="AE577" s="263"/>
      <c r="AF577" s="263"/>
      <c r="AG577" s="263"/>
      <c r="AH577" s="263"/>
      <c r="AI577" s="263"/>
      <c r="AJ577" s="263"/>
      <c r="AK577" s="263"/>
      <c r="AL577" s="263"/>
      <c r="AM577" s="263"/>
      <c r="AN577" s="263"/>
      <c r="AO577" s="263"/>
      <c r="AP577" s="263"/>
      <c r="AQ577" s="263"/>
      <c r="AR577" s="263"/>
      <c r="AS577" s="263"/>
      <c r="AT577" s="263"/>
      <c r="AU577" s="263"/>
      <c r="AV577" s="263"/>
      <c r="AW577" s="263"/>
      <c r="AX577" s="263"/>
      <c r="AY577" s="263"/>
      <c r="AZ577" s="263"/>
      <c r="BA577" s="263"/>
      <c r="BB577" s="263"/>
      <c r="BC577" s="263"/>
      <c r="BD577" s="263"/>
      <c r="BE577" s="263"/>
      <c r="BF577" s="263"/>
      <c r="BG577" s="263"/>
    </row>
    <row r="578" spans="1:59" s="212" customFormat="1" x14ac:dyDescent="0.3">
      <c r="A578" s="270"/>
      <c r="B578" s="271"/>
      <c r="J578" s="550"/>
      <c r="K578" s="263"/>
      <c r="L578" s="263"/>
      <c r="M578" s="263"/>
      <c r="N578" s="263"/>
      <c r="O578" s="263"/>
      <c r="P578" s="263"/>
      <c r="Q578" s="263"/>
      <c r="R578" s="263"/>
      <c r="S578" s="263"/>
      <c r="T578" s="263"/>
      <c r="U578" s="263"/>
      <c r="V578" s="263"/>
      <c r="W578" s="263"/>
      <c r="X578" s="263"/>
      <c r="Y578" s="263"/>
      <c r="Z578" s="263"/>
      <c r="AA578" s="263"/>
      <c r="AB578" s="263"/>
      <c r="AC578" s="263"/>
      <c r="AD578" s="263"/>
      <c r="AE578" s="263"/>
      <c r="AF578" s="263"/>
      <c r="AG578" s="263"/>
      <c r="AH578" s="263"/>
      <c r="AI578" s="263"/>
      <c r="AJ578" s="263"/>
      <c r="AK578" s="263"/>
      <c r="AL578" s="263"/>
      <c r="AM578" s="263"/>
      <c r="AN578" s="263"/>
      <c r="AO578" s="263"/>
      <c r="AP578" s="263"/>
      <c r="AQ578" s="263"/>
      <c r="AR578" s="263"/>
      <c r="AS578" s="263"/>
      <c r="AT578" s="263"/>
      <c r="AU578" s="263"/>
      <c r="AV578" s="263"/>
      <c r="AW578" s="263"/>
      <c r="AX578" s="263"/>
      <c r="AY578" s="263"/>
      <c r="AZ578" s="263"/>
      <c r="BA578" s="263"/>
      <c r="BB578" s="263"/>
      <c r="BC578" s="263"/>
      <c r="BD578" s="263"/>
      <c r="BE578" s="263"/>
      <c r="BF578" s="263"/>
      <c r="BG578" s="263"/>
    </row>
    <row r="579" spans="1:59" s="212" customFormat="1" x14ac:dyDescent="0.3">
      <c r="A579" s="270"/>
      <c r="B579" s="271"/>
      <c r="J579" s="550"/>
      <c r="K579" s="263"/>
      <c r="L579" s="263"/>
      <c r="M579" s="263"/>
      <c r="N579" s="263"/>
      <c r="O579" s="263"/>
      <c r="P579" s="263"/>
      <c r="Q579" s="263"/>
      <c r="R579" s="263"/>
      <c r="S579" s="263"/>
      <c r="T579" s="263"/>
      <c r="U579" s="263"/>
      <c r="V579" s="263"/>
      <c r="W579" s="263"/>
      <c r="X579" s="263"/>
      <c r="Y579" s="263"/>
      <c r="Z579" s="263"/>
      <c r="AA579" s="263"/>
      <c r="AB579" s="263"/>
      <c r="AC579" s="263"/>
      <c r="AD579" s="263"/>
      <c r="AE579" s="263"/>
      <c r="AF579" s="263"/>
      <c r="AG579" s="263"/>
      <c r="AH579" s="263"/>
      <c r="AI579" s="263"/>
      <c r="AJ579" s="263"/>
      <c r="AK579" s="263"/>
      <c r="AL579" s="263"/>
      <c r="AM579" s="263"/>
      <c r="AN579" s="263"/>
      <c r="AO579" s="263"/>
      <c r="AP579" s="263"/>
      <c r="AQ579" s="263"/>
      <c r="AR579" s="263"/>
      <c r="AS579" s="263"/>
      <c r="AT579" s="263"/>
      <c r="AU579" s="263"/>
      <c r="AV579" s="263"/>
      <c r="AW579" s="263"/>
      <c r="AX579" s="263"/>
      <c r="AY579" s="263"/>
      <c r="AZ579" s="263"/>
      <c r="BA579" s="263"/>
      <c r="BB579" s="263"/>
      <c r="BC579" s="263"/>
      <c r="BD579" s="263"/>
      <c r="BE579" s="263"/>
      <c r="BF579" s="263"/>
      <c r="BG579" s="263"/>
    </row>
    <row r="580" spans="1:59" s="212" customFormat="1" x14ac:dyDescent="0.3">
      <c r="A580" s="270"/>
      <c r="B580" s="271"/>
      <c r="J580" s="550"/>
      <c r="K580" s="263"/>
      <c r="L580" s="263"/>
      <c r="M580" s="263"/>
      <c r="N580" s="263"/>
      <c r="O580" s="263"/>
      <c r="P580" s="263"/>
      <c r="Q580" s="263"/>
      <c r="R580" s="263"/>
      <c r="S580" s="263"/>
      <c r="T580" s="263"/>
      <c r="U580" s="263"/>
      <c r="V580" s="263"/>
      <c r="W580" s="263"/>
      <c r="X580" s="263"/>
      <c r="Y580" s="263"/>
      <c r="Z580" s="263"/>
      <c r="AA580" s="263"/>
      <c r="AB580" s="263"/>
      <c r="AC580" s="263"/>
      <c r="AD580" s="263"/>
      <c r="AE580" s="263"/>
      <c r="AF580" s="263"/>
      <c r="AG580" s="263"/>
      <c r="AH580" s="263"/>
      <c r="AI580" s="263"/>
      <c r="AJ580" s="263"/>
      <c r="AK580" s="263"/>
      <c r="AL580" s="263"/>
      <c r="AM580" s="263"/>
      <c r="AN580" s="263"/>
      <c r="AO580" s="263"/>
      <c r="AP580" s="263"/>
      <c r="AQ580" s="263"/>
      <c r="AR580" s="263"/>
      <c r="AS580" s="263"/>
      <c r="AT580" s="263"/>
      <c r="AU580" s="263"/>
      <c r="AV580" s="263"/>
      <c r="AW580" s="263"/>
      <c r="AX580" s="263"/>
      <c r="AY580" s="263"/>
      <c r="AZ580" s="263"/>
      <c r="BA580" s="263"/>
      <c r="BB580" s="263"/>
      <c r="BC580" s="263"/>
      <c r="BD580" s="263"/>
      <c r="BE580" s="263"/>
      <c r="BF580" s="263"/>
      <c r="BG580" s="263"/>
    </row>
    <row r="581" spans="1:59" s="212" customFormat="1" x14ac:dyDescent="0.3">
      <c r="A581" s="270"/>
      <c r="B581" s="271"/>
      <c r="J581" s="550"/>
      <c r="K581" s="263"/>
      <c r="L581" s="263"/>
      <c r="M581" s="263"/>
      <c r="N581" s="263"/>
      <c r="O581" s="263"/>
      <c r="P581" s="263"/>
      <c r="Q581" s="263"/>
      <c r="R581" s="263"/>
      <c r="S581" s="263"/>
      <c r="T581" s="263"/>
      <c r="U581" s="263"/>
      <c r="V581" s="263"/>
      <c r="W581" s="263"/>
      <c r="X581" s="263"/>
      <c r="Y581" s="263"/>
      <c r="Z581" s="263"/>
      <c r="AA581" s="263"/>
      <c r="AB581" s="263"/>
      <c r="AC581" s="263"/>
      <c r="AD581" s="263"/>
      <c r="AE581" s="263"/>
      <c r="AF581" s="263"/>
      <c r="AG581" s="263"/>
      <c r="AH581" s="263"/>
      <c r="AI581" s="263"/>
      <c r="AJ581" s="263"/>
      <c r="AK581" s="263"/>
      <c r="AL581" s="263"/>
      <c r="AM581" s="263"/>
      <c r="AN581" s="263"/>
      <c r="AO581" s="263"/>
      <c r="AP581" s="263"/>
      <c r="AQ581" s="263"/>
      <c r="AR581" s="263"/>
      <c r="AS581" s="263"/>
      <c r="AT581" s="263"/>
      <c r="AU581" s="263"/>
      <c r="AV581" s="263"/>
      <c r="AW581" s="263"/>
      <c r="AX581" s="263"/>
      <c r="AY581" s="263"/>
      <c r="AZ581" s="263"/>
      <c r="BA581" s="263"/>
      <c r="BB581" s="263"/>
      <c r="BC581" s="263"/>
      <c r="BD581" s="263"/>
      <c r="BE581" s="263"/>
      <c r="BF581" s="263"/>
      <c r="BG581" s="263"/>
    </row>
    <row r="582" spans="1:59" s="212" customFormat="1" x14ac:dyDescent="0.3">
      <c r="A582" s="270"/>
      <c r="B582" s="271"/>
      <c r="J582" s="550"/>
      <c r="K582" s="263"/>
      <c r="L582" s="263"/>
      <c r="M582" s="263"/>
      <c r="N582" s="263"/>
      <c r="O582" s="263"/>
      <c r="P582" s="263"/>
      <c r="Q582" s="263"/>
      <c r="R582" s="263"/>
      <c r="S582" s="263"/>
      <c r="T582" s="263"/>
      <c r="U582" s="263"/>
      <c r="V582" s="263"/>
      <c r="W582" s="263"/>
      <c r="X582" s="263"/>
      <c r="Y582" s="263"/>
      <c r="Z582" s="263"/>
      <c r="AA582" s="263"/>
      <c r="AB582" s="263"/>
      <c r="AC582" s="263"/>
      <c r="AD582" s="263"/>
      <c r="AE582" s="263"/>
      <c r="AF582" s="263"/>
      <c r="AG582" s="263"/>
      <c r="AH582" s="263"/>
      <c r="AI582" s="263"/>
      <c r="AJ582" s="263"/>
      <c r="AK582" s="263"/>
      <c r="AL582" s="263"/>
      <c r="AM582" s="263"/>
      <c r="AN582" s="263"/>
      <c r="AO582" s="263"/>
      <c r="AP582" s="263"/>
      <c r="AQ582" s="263"/>
      <c r="AR582" s="263"/>
      <c r="AS582" s="263"/>
      <c r="AT582" s="263"/>
      <c r="AU582" s="263"/>
      <c r="AV582" s="263"/>
      <c r="AW582" s="263"/>
      <c r="AX582" s="263"/>
      <c r="AY582" s="263"/>
      <c r="AZ582" s="263"/>
      <c r="BA582" s="263"/>
      <c r="BB582" s="263"/>
      <c r="BC582" s="263"/>
      <c r="BD582" s="263"/>
      <c r="BE582" s="263"/>
      <c r="BF582" s="263"/>
      <c r="BG582" s="263"/>
    </row>
    <row r="583" spans="1:59" s="212" customFormat="1" x14ac:dyDescent="0.3">
      <c r="A583" s="270"/>
      <c r="B583" s="271"/>
      <c r="J583" s="550"/>
      <c r="K583" s="263"/>
      <c r="L583" s="263"/>
      <c r="M583" s="263"/>
      <c r="N583" s="263"/>
      <c r="O583" s="263"/>
      <c r="P583" s="263"/>
      <c r="Q583" s="263"/>
      <c r="R583" s="263"/>
      <c r="S583" s="263"/>
      <c r="T583" s="263"/>
      <c r="U583" s="263"/>
      <c r="V583" s="263"/>
      <c r="W583" s="263"/>
      <c r="X583" s="263"/>
      <c r="Y583" s="263"/>
      <c r="Z583" s="263"/>
      <c r="AA583" s="263"/>
      <c r="AB583" s="263"/>
      <c r="AC583" s="263"/>
      <c r="AD583" s="263"/>
      <c r="AE583" s="263"/>
      <c r="AF583" s="263"/>
      <c r="AG583" s="263"/>
      <c r="AH583" s="263"/>
      <c r="AI583" s="263"/>
      <c r="AJ583" s="263"/>
      <c r="AK583" s="263"/>
      <c r="AL583" s="263"/>
      <c r="AM583" s="263"/>
      <c r="AN583" s="263"/>
      <c r="AO583" s="263"/>
      <c r="AP583" s="263"/>
      <c r="AQ583" s="263"/>
      <c r="AR583" s="263"/>
      <c r="AS583" s="263"/>
      <c r="AT583" s="263"/>
      <c r="AU583" s="263"/>
      <c r="AV583" s="263"/>
      <c r="AW583" s="263"/>
      <c r="AX583" s="263"/>
      <c r="AY583" s="263"/>
      <c r="AZ583" s="263"/>
      <c r="BA583" s="263"/>
      <c r="BB583" s="263"/>
      <c r="BC583" s="263"/>
      <c r="BD583" s="263"/>
      <c r="BE583" s="263"/>
      <c r="BF583" s="263"/>
      <c r="BG583" s="263"/>
    </row>
    <row r="584" spans="1:59" s="212" customFormat="1" x14ac:dyDescent="0.3">
      <c r="A584" s="270"/>
      <c r="B584" s="271"/>
      <c r="J584" s="550"/>
      <c r="K584" s="263"/>
      <c r="L584" s="263"/>
      <c r="M584" s="263"/>
      <c r="N584" s="263"/>
      <c r="O584" s="263"/>
      <c r="P584" s="263"/>
      <c r="Q584" s="263"/>
      <c r="R584" s="263"/>
      <c r="S584" s="263"/>
      <c r="T584" s="263"/>
      <c r="U584" s="263"/>
      <c r="V584" s="263"/>
      <c r="W584" s="263"/>
      <c r="X584" s="263"/>
      <c r="Y584" s="263"/>
      <c r="Z584" s="263"/>
      <c r="AA584" s="263"/>
      <c r="AB584" s="263"/>
      <c r="AC584" s="263"/>
      <c r="AD584" s="263"/>
      <c r="AE584" s="263"/>
      <c r="AF584" s="263"/>
      <c r="AG584" s="263"/>
      <c r="AH584" s="263"/>
      <c r="AI584" s="263"/>
      <c r="AJ584" s="263"/>
      <c r="AK584" s="263"/>
      <c r="AL584" s="263"/>
      <c r="AM584" s="263"/>
      <c r="AN584" s="263"/>
      <c r="AO584" s="263"/>
      <c r="AP584" s="263"/>
      <c r="AQ584" s="263"/>
      <c r="AR584" s="263"/>
      <c r="AS584" s="263"/>
      <c r="AT584" s="263"/>
      <c r="AU584" s="263"/>
      <c r="AV584" s="263"/>
      <c r="AW584" s="263"/>
      <c r="AX584" s="263"/>
      <c r="AY584" s="263"/>
      <c r="AZ584" s="263"/>
      <c r="BA584" s="263"/>
      <c r="BB584" s="263"/>
      <c r="BC584" s="263"/>
      <c r="BD584" s="263"/>
      <c r="BE584" s="263"/>
      <c r="BF584" s="263"/>
      <c r="BG584" s="263"/>
    </row>
    <row r="585" spans="1:59" s="212" customFormat="1" x14ac:dyDescent="0.3">
      <c r="A585" s="270"/>
      <c r="B585" s="271"/>
      <c r="J585" s="550"/>
      <c r="K585" s="263"/>
      <c r="L585" s="263"/>
      <c r="M585" s="263"/>
      <c r="N585" s="263"/>
      <c r="O585" s="263"/>
      <c r="P585" s="263"/>
      <c r="Q585" s="263"/>
      <c r="R585" s="263"/>
      <c r="S585" s="263"/>
      <c r="T585" s="263"/>
      <c r="U585" s="263"/>
      <c r="V585" s="263"/>
      <c r="W585" s="263"/>
      <c r="X585" s="263"/>
      <c r="Y585" s="263"/>
      <c r="Z585" s="263"/>
      <c r="AA585" s="263"/>
      <c r="AB585" s="263"/>
      <c r="AC585" s="263"/>
      <c r="AD585" s="263"/>
      <c r="AE585" s="263"/>
      <c r="AF585" s="263"/>
      <c r="AG585" s="263"/>
      <c r="AH585" s="263"/>
      <c r="AI585" s="263"/>
      <c r="AJ585" s="263"/>
      <c r="AK585" s="263"/>
      <c r="AL585" s="263"/>
      <c r="AM585" s="263"/>
      <c r="AN585" s="263"/>
      <c r="AO585" s="263"/>
      <c r="AP585" s="263"/>
      <c r="AQ585" s="263"/>
      <c r="AR585" s="263"/>
      <c r="AS585" s="263"/>
      <c r="AT585" s="263"/>
      <c r="AU585" s="263"/>
      <c r="AV585" s="263"/>
      <c r="AW585" s="263"/>
      <c r="AX585" s="263"/>
      <c r="AY585" s="263"/>
      <c r="AZ585" s="263"/>
      <c r="BA585" s="263"/>
      <c r="BB585" s="263"/>
      <c r="BC585" s="263"/>
      <c r="BD585" s="263"/>
      <c r="BE585" s="263"/>
      <c r="BF585" s="263"/>
      <c r="BG585" s="263"/>
    </row>
    <row r="586" spans="1:59" s="212" customFormat="1" x14ac:dyDescent="0.3">
      <c r="A586" s="270"/>
      <c r="B586" s="271"/>
      <c r="J586" s="550"/>
      <c r="K586" s="263"/>
      <c r="L586" s="263"/>
      <c r="M586" s="263"/>
      <c r="N586" s="263"/>
      <c r="O586" s="263"/>
      <c r="P586" s="263"/>
      <c r="Q586" s="263"/>
      <c r="R586" s="263"/>
      <c r="S586" s="263"/>
      <c r="T586" s="263"/>
      <c r="U586" s="263"/>
      <c r="V586" s="263"/>
      <c r="W586" s="263"/>
      <c r="X586" s="263"/>
      <c r="Y586" s="263"/>
      <c r="Z586" s="263"/>
      <c r="AA586" s="263"/>
      <c r="AB586" s="263"/>
      <c r="AC586" s="263"/>
      <c r="AD586" s="263"/>
      <c r="AE586" s="263"/>
      <c r="AF586" s="263"/>
      <c r="AG586" s="263"/>
      <c r="AH586" s="263"/>
      <c r="AI586" s="263"/>
      <c r="AJ586" s="263"/>
      <c r="AK586" s="263"/>
      <c r="AL586" s="263"/>
      <c r="AM586" s="263"/>
      <c r="AN586" s="263"/>
      <c r="AO586" s="263"/>
      <c r="AP586" s="263"/>
      <c r="AQ586" s="263"/>
      <c r="AR586" s="263"/>
      <c r="AS586" s="263"/>
      <c r="AT586" s="263"/>
      <c r="AU586" s="263"/>
      <c r="AV586" s="263"/>
      <c r="AW586" s="263"/>
      <c r="AX586" s="263"/>
      <c r="AY586" s="263"/>
      <c r="AZ586" s="263"/>
      <c r="BA586" s="263"/>
      <c r="BB586" s="263"/>
      <c r="BC586" s="263"/>
      <c r="BD586" s="263"/>
      <c r="BE586" s="263"/>
      <c r="BF586" s="263"/>
      <c r="BG586" s="263"/>
    </row>
    <row r="587" spans="1:59" s="212" customFormat="1" x14ac:dyDescent="0.3">
      <c r="A587" s="270"/>
      <c r="B587" s="271"/>
      <c r="J587" s="550"/>
      <c r="K587" s="263"/>
      <c r="L587" s="263"/>
      <c r="M587" s="263"/>
      <c r="N587" s="263"/>
      <c r="O587" s="263"/>
      <c r="P587" s="263"/>
      <c r="Q587" s="263"/>
      <c r="R587" s="263"/>
      <c r="S587" s="263"/>
      <c r="T587" s="263"/>
      <c r="U587" s="263"/>
      <c r="V587" s="263"/>
      <c r="W587" s="263"/>
      <c r="X587" s="263"/>
      <c r="Y587" s="263"/>
      <c r="Z587" s="263"/>
      <c r="AA587" s="263"/>
      <c r="AB587" s="263"/>
      <c r="AC587" s="263"/>
      <c r="AD587" s="263"/>
      <c r="AE587" s="263"/>
      <c r="AF587" s="263"/>
      <c r="AG587" s="263"/>
      <c r="AH587" s="263"/>
      <c r="AI587" s="263"/>
      <c r="AJ587" s="263"/>
      <c r="AK587" s="263"/>
      <c r="AL587" s="263"/>
      <c r="AM587" s="263"/>
      <c r="AN587" s="263"/>
      <c r="AO587" s="263"/>
      <c r="AP587" s="263"/>
      <c r="AQ587" s="263"/>
      <c r="AR587" s="263"/>
      <c r="AS587" s="263"/>
      <c r="AT587" s="263"/>
      <c r="AU587" s="263"/>
      <c r="AV587" s="263"/>
      <c r="AW587" s="263"/>
      <c r="AX587" s="263"/>
      <c r="AY587" s="263"/>
      <c r="AZ587" s="263"/>
      <c r="BA587" s="263"/>
      <c r="BB587" s="263"/>
      <c r="BC587" s="263"/>
      <c r="BD587" s="263"/>
      <c r="BE587" s="263"/>
      <c r="BF587" s="263"/>
      <c r="BG587" s="263"/>
    </row>
    <row r="588" spans="1:59" s="212" customFormat="1" x14ac:dyDescent="0.3">
      <c r="A588" s="270"/>
      <c r="B588" s="271"/>
      <c r="J588" s="550"/>
      <c r="K588" s="263"/>
      <c r="L588" s="263"/>
      <c r="M588" s="263"/>
      <c r="N588" s="263"/>
      <c r="O588" s="263"/>
      <c r="P588" s="263"/>
      <c r="Q588" s="263"/>
      <c r="R588" s="263"/>
      <c r="S588" s="263"/>
      <c r="T588" s="263"/>
      <c r="U588" s="263"/>
      <c r="V588" s="263"/>
      <c r="W588" s="263"/>
      <c r="X588" s="263"/>
      <c r="Y588" s="263"/>
      <c r="Z588" s="263"/>
      <c r="AA588" s="263"/>
      <c r="AB588" s="263"/>
      <c r="AC588" s="263"/>
      <c r="AD588" s="263"/>
      <c r="AE588" s="263"/>
      <c r="AF588" s="263"/>
      <c r="AG588" s="263"/>
      <c r="AH588" s="263"/>
      <c r="AI588" s="263"/>
      <c r="AJ588" s="263"/>
      <c r="AK588" s="263"/>
      <c r="AL588" s="263"/>
      <c r="AM588" s="263"/>
      <c r="AN588" s="263"/>
      <c r="AO588" s="263"/>
      <c r="AP588" s="263"/>
      <c r="AQ588" s="263"/>
      <c r="AR588" s="263"/>
      <c r="AS588" s="263"/>
      <c r="AT588" s="263"/>
      <c r="AU588" s="263"/>
      <c r="AV588" s="263"/>
      <c r="AW588" s="263"/>
      <c r="AX588" s="263"/>
      <c r="AY588" s="263"/>
      <c r="AZ588" s="263"/>
      <c r="BA588" s="263"/>
      <c r="BB588" s="263"/>
      <c r="BC588" s="263"/>
      <c r="BD588" s="263"/>
      <c r="BE588" s="263"/>
      <c r="BF588" s="263"/>
      <c r="BG588" s="263"/>
    </row>
    <row r="589" spans="1:59" s="212" customFormat="1" x14ac:dyDescent="0.3">
      <c r="A589" s="270"/>
      <c r="B589" s="271"/>
      <c r="J589" s="550"/>
      <c r="K589" s="263"/>
      <c r="L589" s="263"/>
      <c r="M589" s="263"/>
      <c r="N589" s="263"/>
      <c r="O589" s="263"/>
      <c r="P589" s="263"/>
      <c r="Q589" s="263"/>
      <c r="R589" s="263"/>
      <c r="S589" s="263"/>
      <c r="T589" s="263"/>
      <c r="U589" s="263"/>
      <c r="V589" s="263"/>
      <c r="W589" s="263"/>
      <c r="X589" s="263"/>
      <c r="Y589" s="263"/>
      <c r="Z589" s="263"/>
      <c r="AA589" s="263"/>
      <c r="AB589" s="263"/>
      <c r="AC589" s="263"/>
      <c r="AD589" s="263"/>
      <c r="AE589" s="263"/>
      <c r="AF589" s="263"/>
      <c r="AG589" s="263"/>
      <c r="AH589" s="263"/>
      <c r="AI589" s="263"/>
      <c r="AJ589" s="263"/>
      <c r="AK589" s="263"/>
      <c r="AL589" s="263"/>
      <c r="AM589" s="263"/>
      <c r="AN589" s="263"/>
      <c r="AO589" s="263"/>
      <c r="AP589" s="263"/>
      <c r="AQ589" s="263"/>
      <c r="AR589" s="263"/>
      <c r="AS589" s="263"/>
      <c r="AT589" s="263"/>
      <c r="AU589" s="263"/>
      <c r="AV589" s="263"/>
      <c r="AW589" s="263"/>
      <c r="AX589" s="263"/>
      <c r="AY589" s="263"/>
      <c r="AZ589" s="263"/>
      <c r="BA589" s="263"/>
      <c r="BB589" s="263"/>
      <c r="BC589" s="263"/>
      <c r="BD589" s="263"/>
      <c r="BE589" s="263"/>
      <c r="BF589" s="263"/>
      <c r="BG589" s="263"/>
    </row>
    <row r="590" spans="1:59" s="212" customFormat="1" x14ac:dyDescent="0.3">
      <c r="A590" s="270"/>
      <c r="B590" s="271"/>
      <c r="J590" s="550"/>
      <c r="K590" s="263"/>
      <c r="L590" s="263"/>
      <c r="M590" s="263"/>
      <c r="N590" s="263"/>
      <c r="O590" s="263"/>
      <c r="P590" s="263"/>
      <c r="Q590" s="263"/>
      <c r="R590" s="263"/>
      <c r="S590" s="263"/>
      <c r="T590" s="263"/>
      <c r="U590" s="263"/>
      <c r="V590" s="263"/>
      <c r="W590" s="263"/>
      <c r="X590" s="263"/>
      <c r="Y590" s="263"/>
      <c r="Z590" s="263"/>
      <c r="AA590" s="263"/>
      <c r="AB590" s="263"/>
      <c r="AC590" s="263"/>
      <c r="AD590" s="263"/>
      <c r="AE590" s="263"/>
      <c r="AF590" s="263"/>
      <c r="AG590" s="263"/>
      <c r="AH590" s="263"/>
      <c r="AI590" s="263"/>
      <c r="AJ590" s="263"/>
      <c r="AK590" s="263"/>
      <c r="AL590" s="263"/>
      <c r="AM590" s="263"/>
      <c r="AN590" s="263"/>
      <c r="AO590" s="263"/>
      <c r="AP590" s="263"/>
      <c r="AQ590" s="263"/>
      <c r="AR590" s="263"/>
      <c r="AS590" s="263"/>
      <c r="AT590" s="263"/>
      <c r="AU590" s="263"/>
      <c r="AV590" s="263"/>
      <c r="AW590" s="263"/>
      <c r="AX590" s="263"/>
      <c r="AY590" s="263"/>
      <c r="AZ590" s="263"/>
      <c r="BA590" s="263"/>
      <c r="BB590" s="263"/>
      <c r="BC590" s="263"/>
      <c r="BD590" s="263"/>
      <c r="BE590" s="263"/>
      <c r="BF590" s="263"/>
      <c r="BG590" s="263"/>
    </row>
    <row r="591" spans="1:59" s="212" customFormat="1" x14ac:dyDescent="0.3">
      <c r="A591" s="270"/>
      <c r="B591" s="271"/>
      <c r="J591" s="550"/>
      <c r="K591" s="263"/>
      <c r="L591" s="263"/>
      <c r="M591" s="263"/>
      <c r="N591" s="263"/>
      <c r="O591" s="263"/>
      <c r="P591" s="263"/>
      <c r="Q591" s="263"/>
      <c r="R591" s="263"/>
      <c r="S591" s="263"/>
      <c r="T591" s="263"/>
      <c r="U591" s="263"/>
      <c r="V591" s="263"/>
      <c r="W591" s="263"/>
      <c r="X591" s="263"/>
      <c r="Y591" s="263"/>
      <c r="Z591" s="263"/>
      <c r="AA591" s="263"/>
      <c r="AB591" s="263"/>
      <c r="AC591" s="263"/>
      <c r="AD591" s="263"/>
      <c r="AE591" s="263"/>
      <c r="AF591" s="263"/>
      <c r="AG591" s="263"/>
      <c r="AH591" s="263"/>
      <c r="AI591" s="263"/>
      <c r="AJ591" s="263"/>
      <c r="AK591" s="263"/>
      <c r="AL591" s="263"/>
      <c r="AM591" s="263"/>
      <c r="AN591" s="263"/>
      <c r="AO591" s="263"/>
      <c r="AP591" s="263"/>
      <c r="AQ591" s="263"/>
      <c r="AR591" s="263"/>
      <c r="AS591" s="263"/>
      <c r="AT591" s="263"/>
      <c r="AU591" s="263"/>
      <c r="AV591" s="263"/>
      <c r="AW591" s="263"/>
      <c r="AX591" s="263"/>
      <c r="AY591" s="263"/>
      <c r="AZ591" s="263"/>
      <c r="BA591" s="263"/>
      <c r="BB591" s="263"/>
      <c r="BC591" s="263"/>
      <c r="BD591" s="263"/>
      <c r="BE591" s="263"/>
      <c r="BF591" s="263"/>
      <c r="BG591" s="263"/>
    </row>
    <row r="592" spans="1:59" s="212" customFormat="1" x14ac:dyDescent="0.3">
      <c r="A592" s="270"/>
      <c r="B592" s="271"/>
      <c r="J592" s="550"/>
      <c r="K592" s="263"/>
      <c r="L592" s="263"/>
      <c r="M592" s="263"/>
      <c r="N592" s="263"/>
      <c r="O592" s="263"/>
      <c r="P592" s="263"/>
      <c r="Q592" s="263"/>
      <c r="R592" s="263"/>
      <c r="S592" s="263"/>
      <c r="T592" s="263"/>
      <c r="U592" s="263"/>
      <c r="V592" s="263"/>
      <c r="W592" s="263"/>
      <c r="X592" s="263"/>
      <c r="Y592" s="263"/>
      <c r="Z592" s="263"/>
      <c r="AA592" s="263"/>
      <c r="AB592" s="263"/>
      <c r="AC592" s="263"/>
      <c r="AD592" s="263"/>
      <c r="AE592" s="263"/>
      <c r="AF592" s="263"/>
      <c r="AG592" s="263"/>
      <c r="AH592" s="263"/>
      <c r="AI592" s="263"/>
      <c r="AJ592" s="263"/>
      <c r="AK592" s="263"/>
      <c r="AL592" s="263"/>
      <c r="AM592" s="263"/>
      <c r="AN592" s="263"/>
      <c r="AO592" s="263"/>
      <c r="AP592" s="263"/>
      <c r="AQ592" s="263"/>
      <c r="AR592" s="263"/>
      <c r="AS592" s="263"/>
      <c r="AT592" s="263"/>
      <c r="AU592" s="263"/>
      <c r="AV592" s="263"/>
      <c r="AW592" s="263"/>
      <c r="AX592" s="263"/>
      <c r="AY592" s="263"/>
      <c r="AZ592" s="263"/>
      <c r="BA592" s="263"/>
      <c r="BB592" s="263"/>
      <c r="BC592" s="263"/>
      <c r="BD592" s="263"/>
      <c r="BE592" s="263"/>
      <c r="BF592" s="263"/>
      <c r="BG592" s="263"/>
    </row>
    <row r="593" spans="1:59" s="212" customFormat="1" x14ac:dyDescent="0.3">
      <c r="A593" s="270"/>
      <c r="B593" s="271"/>
      <c r="J593" s="550"/>
      <c r="K593" s="263"/>
      <c r="L593" s="263"/>
      <c r="M593" s="263"/>
      <c r="N593" s="263"/>
      <c r="O593" s="263"/>
      <c r="P593" s="263"/>
      <c r="Q593" s="263"/>
      <c r="R593" s="263"/>
      <c r="S593" s="263"/>
      <c r="T593" s="263"/>
      <c r="U593" s="263"/>
      <c r="V593" s="263"/>
      <c r="W593" s="263"/>
      <c r="X593" s="263"/>
      <c r="Y593" s="263"/>
      <c r="Z593" s="263"/>
      <c r="AA593" s="263"/>
      <c r="AB593" s="263"/>
      <c r="AC593" s="263"/>
      <c r="AD593" s="263"/>
      <c r="AE593" s="263"/>
      <c r="AF593" s="263"/>
      <c r="AG593" s="263"/>
      <c r="AH593" s="263"/>
      <c r="AI593" s="263"/>
      <c r="AJ593" s="263"/>
      <c r="AK593" s="263"/>
      <c r="AL593" s="263"/>
      <c r="AM593" s="263"/>
      <c r="AN593" s="263"/>
      <c r="AO593" s="263"/>
      <c r="AP593" s="263"/>
      <c r="AQ593" s="263"/>
      <c r="AR593" s="263"/>
      <c r="AS593" s="263"/>
      <c r="AT593" s="263"/>
      <c r="AU593" s="263"/>
      <c r="AV593" s="263"/>
      <c r="AW593" s="263"/>
      <c r="AX593" s="263"/>
      <c r="AY593" s="263"/>
      <c r="AZ593" s="263"/>
      <c r="BA593" s="263"/>
      <c r="BB593" s="263"/>
      <c r="BC593" s="263"/>
      <c r="BD593" s="263"/>
      <c r="BE593" s="263"/>
      <c r="BF593" s="263"/>
      <c r="BG593" s="263"/>
    </row>
    <row r="594" spans="1:59" s="212" customFormat="1" x14ac:dyDescent="0.3">
      <c r="A594" s="270"/>
      <c r="B594" s="271"/>
      <c r="J594" s="550"/>
      <c r="K594" s="263"/>
      <c r="L594" s="263"/>
      <c r="M594" s="263"/>
      <c r="N594" s="263"/>
      <c r="O594" s="263"/>
      <c r="P594" s="263"/>
      <c r="Q594" s="263"/>
      <c r="R594" s="263"/>
      <c r="S594" s="263"/>
      <c r="T594" s="263"/>
      <c r="U594" s="263"/>
      <c r="V594" s="263"/>
      <c r="W594" s="263"/>
      <c r="X594" s="263"/>
      <c r="Y594" s="263"/>
      <c r="Z594" s="263"/>
      <c r="AA594" s="263"/>
      <c r="AB594" s="263"/>
      <c r="AC594" s="263"/>
      <c r="AD594" s="263"/>
      <c r="AE594" s="263"/>
      <c r="AF594" s="263"/>
      <c r="AG594" s="263"/>
      <c r="AH594" s="263"/>
      <c r="AI594" s="263"/>
      <c r="AJ594" s="263"/>
      <c r="AK594" s="263"/>
      <c r="AL594" s="263"/>
      <c r="AM594" s="263"/>
      <c r="AN594" s="263"/>
      <c r="AO594" s="263"/>
      <c r="AP594" s="263"/>
      <c r="AQ594" s="263"/>
      <c r="AR594" s="263"/>
      <c r="AS594" s="263"/>
      <c r="AT594" s="263"/>
      <c r="AU594" s="263"/>
      <c r="AV594" s="263"/>
      <c r="AW594" s="263"/>
      <c r="AX594" s="263"/>
      <c r="AY594" s="263"/>
      <c r="AZ594" s="263"/>
      <c r="BA594" s="263"/>
      <c r="BB594" s="263"/>
      <c r="BC594" s="263"/>
      <c r="BD594" s="263"/>
      <c r="BE594" s="263"/>
      <c r="BF594" s="263"/>
      <c r="BG594" s="263"/>
    </row>
    <row r="595" spans="1:59" s="212" customFormat="1" x14ac:dyDescent="0.3">
      <c r="A595" s="270"/>
      <c r="B595" s="271"/>
      <c r="J595" s="550"/>
      <c r="K595" s="263"/>
      <c r="L595" s="263"/>
      <c r="M595" s="263"/>
      <c r="N595" s="263"/>
      <c r="O595" s="263"/>
      <c r="P595" s="263"/>
      <c r="Q595" s="263"/>
      <c r="R595" s="263"/>
      <c r="S595" s="263"/>
      <c r="T595" s="263"/>
      <c r="U595" s="263"/>
      <c r="V595" s="263"/>
      <c r="W595" s="263"/>
      <c r="X595" s="263"/>
      <c r="Y595" s="263"/>
      <c r="Z595" s="263"/>
      <c r="AA595" s="263"/>
      <c r="AB595" s="263"/>
      <c r="AC595" s="263"/>
      <c r="AD595" s="263"/>
      <c r="AE595" s="263"/>
      <c r="AF595" s="263"/>
      <c r="AG595" s="263"/>
      <c r="AH595" s="263"/>
      <c r="AI595" s="263"/>
      <c r="AJ595" s="263"/>
      <c r="AK595" s="263"/>
      <c r="AL595" s="263"/>
      <c r="AM595" s="263"/>
      <c r="AN595" s="263"/>
      <c r="AO595" s="263"/>
      <c r="AP595" s="263"/>
      <c r="AQ595" s="263"/>
      <c r="AR595" s="263"/>
      <c r="AS595" s="263"/>
      <c r="AT595" s="263"/>
      <c r="AU595" s="263"/>
      <c r="AV595" s="263"/>
      <c r="AW595" s="263"/>
      <c r="AX595" s="263"/>
      <c r="AY595" s="263"/>
      <c r="AZ595" s="263"/>
      <c r="BA595" s="263"/>
      <c r="BB595" s="263"/>
      <c r="BC595" s="263"/>
      <c r="BD595" s="263"/>
      <c r="BE595" s="263"/>
      <c r="BF595" s="263"/>
      <c r="BG595" s="263"/>
    </row>
    <row r="596" spans="1:59" s="212" customFormat="1" x14ac:dyDescent="0.3">
      <c r="A596" s="270"/>
      <c r="B596" s="271"/>
      <c r="J596" s="550"/>
      <c r="K596" s="263"/>
      <c r="L596" s="263"/>
      <c r="M596" s="263"/>
      <c r="N596" s="263"/>
      <c r="O596" s="263"/>
      <c r="P596" s="263"/>
      <c r="Q596" s="263"/>
      <c r="R596" s="263"/>
      <c r="S596" s="263"/>
      <c r="T596" s="263"/>
      <c r="U596" s="263"/>
      <c r="V596" s="263"/>
      <c r="W596" s="263"/>
      <c r="X596" s="263"/>
      <c r="Y596" s="263"/>
      <c r="Z596" s="263"/>
      <c r="AA596" s="263"/>
      <c r="AB596" s="263"/>
      <c r="AC596" s="263"/>
      <c r="AD596" s="263"/>
      <c r="AE596" s="263"/>
      <c r="AF596" s="263"/>
      <c r="AG596" s="263"/>
      <c r="AH596" s="263"/>
      <c r="AI596" s="263"/>
      <c r="AJ596" s="263"/>
      <c r="AK596" s="263"/>
      <c r="AL596" s="263"/>
      <c r="AM596" s="263"/>
      <c r="AN596" s="263"/>
      <c r="AO596" s="263"/>
      <c r="AP596" s="263"/>
      <c r="AQ596" s="263"/>
      <c r="AR596" s="263"/>
      <c r="AS596" s="263"/>
      <c r="AT596" s="263"/>
      <c r="AU596" s="263"/>
      <c r="AV596" s="263"/>
      <c r="AW596" s="263"/>
      <c r="AX596" s="263"/>
      <c r="AY596" s="263"/>
      <c r="AZ596" s="263"/>
      <c r="BA596" s="263"/>
      <c r="BB596" s="263"/>
      <c r="BC596" s="263"/>
      <c r="BD596" s="263"/>
      <c r="BE596" s="263"/>
      <c r="BF596" s="263"/>
      <c r="BG596" s="263"/>
    </row>
    <row r="597" spans="1:59" s="212" customFormat="1" x14ac:dyDescent="0.3">
      <c r="A597" s="270"/>
      <c r="B597" s="271"/>
      <c r="J597" s="550"/>
      <c r="K597" s="263"/>
      <c r="L597" s="263"/>
      <c r="M597" s="263"/>
      <c r="N597" s="263"/>
      <c r="O597" s="263"/>
      <c r="P597" s="263"/>
      <c r="Q597" s="263"/>
      <c r="R597" s="263"/>
      <c r="S597" s="263"/>
      <c r="T597" s="263"/>
      <c r="U597" s="263"/>
      <c r="V597" s="263"/>
      <c r="W597" s="263"/>
      <c r="X597" s="263"/>
      <c r="Y597" s="263"/>
      <c r="Z597" s="263"/>
      <c r="AA597" s="263"/>
      <c r="AB597" s="263"/>
      <c r="AC597" s="263"/>
      <c r="AD597" s="263"/>
      <c r="AE597" s="263"/>
      <c r="AF597" s="263"/>
      <c r="AG597" s="263"/>
      <c r="AH597" s="263"/>
      <c r="AI597" s="263"/>
      <c r="AJ597" s="263"/>
      <c r="AK597" s="263"/>
      <c r="AL597" s="263"/>
      <c r="AM597" s="263"/>
      <c r="AN597" s="263"/>
      <c r="AO597" s="263"/>
      <c r="AP597" s="263"/>
      <c r="AQ597" s="263"/>
      <c r="AR597" s="263"/>
      <c r="AS597" s="263"/>
      <c r="AT597" s="263"/>
      <c r="AU597" s="263"/>
      <c r="AV597" s="263"/>
      <c r="AW597" s="263"/>
      <c r="AX597" s="263"/>
      <c r="AY597" s="263"/>
      <c r="AZ597" s="263"/>
      <c r="BA597" s="263"/>
      <c r="BB597" s="263"/>
      <c r="BC597" s="263"/>
      <c r="BD597" s="263"/>
      <c r="BE597" s="263"/>
      <c r="BF597" s="263"/>
      <c r="BG597" s="263"/>
    </row>
    <row r="598" spans="1:59" s="212" customFormat="1" x14ac:dyDescent="0.3">
      <c r="A598" s="270"/>
      <c r="B598" s="271"/>
      <c r="J598" s="550"/>
      <c r="K598" s="263"/>
      <c r="L598" s="263"/>
      <c r="M598" s="263"/>
      <c r="N598" s="263"/>
      <c r="O598" s="263"/>
      <c r="P598" s="263"/>
      <c r="Q598" s="263"/>
      <c r="R598" s="263"/>
      <c r="S598" s="263"/>
      <c r="T598" s="263"/>
      <c r="U598" s="263"/>
      <c r="V598" s="263"/>
      <c r="W598" s="263"/>
      <c r="X598" s="263"/>
      <c r="Y598" s="263"/>
      <c r="Z598" s="263"/>
      <c r="AA598" s="263"/>
      <c r="AB598" s="263"/>
      <c r="AC598" s="263"/>
      <c r="AD598" s="263"/>
      <c r="AE598" s="263"/>
      <c r="AF598" s="263"/>
      <c r="AG598" s="263"/>
      <c r="AH598" s="263"/>
      <c r="AI598" s="263"/>
      <c r="AJ598" s="263"/>
      <c r="AK598" s="263"/>
      <c r="AL598" s="263"/>
      <c r="AM598" s="263"/>
      <c r="AN598" s="263"/>
      <c r="AO598" s="263"/>
      <c r="AP598" s="263"/>
      <c r="AQ598" s="263"/>
      <c r="AR598" s="263"/>
      <c r="AS598" s="263"/>
      <c r="AT598" s="263"/>
      <c r="AU598" s="263"/>
      <c r="AV598" s="263"/>
      <c r="AW598" s="263"/>
      <c r="AX598" s="263"/>
      <c r="AY598" s="263"/>
      <c r="AZ598" s="263"/>
      <c r="BA598" s="263"/>
      <c r="BB598" s="263"/>
      <c r="BC598" s="263"/>
      <c r="BD598" s="263"/>
      <c r="BE598" s="263"/>
      <c r="BF598" s="263"/>
      <c r="BG598" s="263"/>
    </row>
    <row r="599" spans="1:59" s="212" customFormat="1" x14ac:dyDescent="0.3">
      <c r="A599" s="270"/>
      <c r="B599" s="271"/>
      <c r="J599" s="550"/>
      <c r="K599" s="263"/>
      <c r="L599" s="263"/>
      <c r="M599" s="263"/>
      <c r="N599" s="263"/>
      <c r="O599" s="263"/>
      <c r="P599" s="263"/>
      <c r="Q599" s="263"/>
      <c r="R599" s="263"/>
      <c r="S599" s="263"/>
      <c r="T599" s="263"/>
      <c r="U599" s="263"/>
      <c r="V599" s="263"/>
      <c r="W599" s="263"/>
      <c r="X599" s="263"/>
      <c r="Y599" s="263"/>
      <c r="Z599" s="263"/>
      <c r="AA599" s="263"/>
      <c r="AB599" s="263"/>
      <c r="AC599" s="263"/>
      <c r="AD599" s="263"/>
      <c r="AE599" s="263"/>
      <c r="AF599" s="263"/>
      <c r="AG599" s="263"/>
      <c r="AH599" s="263"/>
      <c r="AI599" s="263"/>
      <c r="AJ599" s="263"/>
      <c r="AK599" s="263"/>
      <c r="AL599" s="263"/>
      <c r="AM599" s="263"/>
      <c r="AN599" s="263"/>
      <c r="AO599" s="263"/>
      <c r="AP599" s="263"/>
      <c r="AQ599" s="263"/>
      <c r="AR599" s="263"/>
      <c r="AS599" s="263"/>
      <c r="AT599" s="263"/>
      <c r="AU599" s="263"/>
      <c r="AV599" s="263"/>
      <c r="AW599" s="263"/>
      <c r="AX599" s="263"/>
      <c r="AY599" s="263"/>
      <c r="AZ599" s="263"/>
      <c r="BA599" s="263"/>
      <c r="BB599" s="263"/>
      <c r="BC599" s="263"/>
      <c r="BD599" s="263"/>
      <c r="BE599" s="263"/>
      <c r="BF599" s="263"/>
      <c r="BG599" s="263"/>
    </row>
    <row r="600" spans="1:59" s="212" customFormat="1" x14ac:dyDescent="0.3">
      <c r="A600" s="270"/>
      <c r="B600" s="271"/>
      <c r="J600" s="550"/>
      <c r="K600" s="263"/>
      <c r="L600" s="263"/>
      <c r="M600" s="263"/>
      <c r="N600" s="263"/>
      <c r="O600" s="263"/>
      <c r="P600" s="263"/>
      <c r="Q600" s="263"/>
      <c r="R600" s="263"/>
      <c r="S600" s="263"/>
      <c r="T600" s="263"/>
      <c r="U600" s="263"/>
      <c r="V600" s="263"/>
      <c r="W600" s="263"/>
      <c r="X600" s="263"/>
      <c r="Y600" s="263"/>
      <c r="Z600" s="263"/>
      <c r="AA600" s="263"/>
      <c r="AB600" s="263"/>
      <c r="AC600" s="263"/>
      <c r="AD600" s="263"/>
      <c r="AE600" s="263"/>
      <c r="AF600" s="263"/>
      <c r="AG600" s="263"/>
      <c r="AH600" s="263"/>
      <c r="AI600" s="263"/>
      <c r="AJ600" s="263"/>
      <c r="AK600" s="263"/>
      <c r="AL600" s="263"/>
      <c r="AM600" s="263"/>
      <c r="AN600" s="263"/>
      <c r="AO600" s="263"/>
      <c r="AP600" s="263"/>
      <c r="AQ600" s="263"/>
      <c r="AR600" s="263"/>
      <c r="AS600" s="263"/>
      <c r="AT600" s="263"/>
      <c r="AU600" s="263"/>
      <c r="AV600" s="263"/>
      <c r="AW600" s="263"/>
      <c r="AX600" s="263"/>
      <c r="AY600" s="263"/>
      <c r="AZ600" s="263"/>
      <c r="BA600" s="263"/>
      <c r="BB600" s="263"/>
      <c r="BC600" s="263"/>
      <c r="BD600" s="263"/>
      <c r="BE600" s="263"/>
      <c r="BF600" s="263"/>
      <c r="BG600" s="263"/>
    </row>
    <row r="601" spans="1:59" s="212" customFormat="1" x14ac:dyDescent="0.3">
      <c r="A601" s="270"/>
      <c r="B601" s="271"/>
      <c r="J601" s="550"/>
      <c r="K601" s="263"/>
      <c r="L601" s="263"/>
      <c r="M601" s="263"/>
      <c r="N601" s="263"/>
      <c r="O601" s="263"/>
      <c r="P601" s="263"/>
      <c r="Q601" s="263"/>
      <c r="R601" s="263"/>
      <c r="S601" s="263"/>
      <c r="T601" s="263"/>
      <c r="U601" s="263"/>
      <c r="V601" s="263"/>
      <c r="W601" s="263"/>
      <c r="X601" s="263"/>
      <c r="Y601" s="263"/>
      <c r="Z601" s="263"/>
      <c r="AA601" s="263"/>
      <c r="AB601" s="263"/>
      <c r="AC601" s="263"/>
      <c r="AD601" s="263"/>
      <c r="AE601" s="263"/>
      <c r="AF601" s="263"/>
      <c r="AG601" s="263"/>
      <c r="AH601" s="263"/>
      <c r="AI601" s="263"/>
      <c r="AJ601" s="263"/>
      <c r="AK601" s="263"/>
      <c r="AL601" s="263"/>
      <c r="AM601" s="263"/>
      <c r="AN601" s="263"/>
      <c r="AO601" s="263"/>
      <c r="AP601" s="263"/>
      <c r="AQ601" s="263"/>
      <c r="AR601" s="263"/>
      <c r="AS601" s="263"/>
      <c r="AT601" s="263"/>
      <c r="AU601" s="263"/>
      <c r="AV601" s="263"/>
      <c r="AW601" s="263"/>
      <c r="AX601" s="263"/>
      <c r="AY601" s="263"/>
      <c r="AZ601" s="263"/>
      <c r="BA601" s="263"/>
      <c r="BB601" s="263"/>
      <c r="BC601" s="263"/>
      <c r="BD601" s="263"/>
      <c r="BE601" s="263"/>
      <c r="BF601" s="263"/>
      <c r="BG601" s="263"/>
    </row>
    <row r="602" spans="1:59" s="212" customFormat="1" x14ac:dyDescent="0.3">
      <c r="A602" s="270"/>
      <c r="B602" s="271"/>
      <c r="J602" s="550"/>
      <c r="K602" s="263"/>
      <c r="L602" s="263"/>
      <c r="M602" s="263"/>
      <c r="N602" s="263"/>
      <c r="O602" s="263"/>
      <c r="P602" s="263"/>
      <c r="Q602" s="263"/>
      <c r="R602" s="263"/>
      <c r="S602" s="263"/>
      <c r="T602" s="263"/>
      <c r="U602" s="263"/>
      <c r="V602" s="263"/>
      <c r="W602" s="263"/>
      <c r="X602" s="263"/>
      <c r="Y602" s="263"/>
      <c r="Z602" s="263"/>
      <c r="AA602" s="263"/>
      <c r="AB602" s="263"/>
      <c r="AC602" s="263"/>
      <c r="AD602" s="263"/>
      <c r="AE602" s="263"/>
      <c r="AF602" s="263"/>
      <c r="AG602" s="263"/>
      <c r="AH602" s="263"/>
      <c r="AI602" s="263"/>
      <c r="AJ602" s="263"/>
      <c r="AK602" s="263"/>
      <c r="AL602" s="263"/>
      <c r="AM602" s="263"/>
      <c r="AN602" s="263"/>
      <c r="AO602" s="263"/>
      <c r="AP602" s="263"/>
      <c r="AQ602" s="263"/>
      <c r="AR602" s="263"/>
      <c r="AS602" s="263"/>
      <c r="AT602" s="263"/>
      <c r="AU602" s="263"/>
      <c r="AV602" s="263"/>
      <c r="AW602" s="263"/>
      <c r="AX602" s="263"/>
      <c r="AY602" s="263"/>
      <c r="AZ602" s="263"/>
      <c r="BA602" s="263"/>
      <c r="BB602" s="263"/>
      <c r="BC602" s="263"/>
      <c r="BD602" s="263"/>
      <c r="BE602" s="263"/>
      <c r="BF602" s="263"/>
      <c r="BG602" s="263"/>
    </row>
    <row r="603" spans="1:59" s="212" customFormat="1" x14ac:dyDescent="0.3">
      <c r="A603" s="270"/>
      <c r="B603" s="271"/>
      <c r="J603" s="550"/>
      <c r="K603" s="263"/>
      <c r="L603" s="263"/>
      <c r="M603" s="263"/>
      <c r="N603" s="263"/>
      <c r="O603" s="263"/>
      <c r="P603" s="263"/>
      <c r="Q603" s="263"/>
      <c r="R603" s="263"/>
      <c r="S603" s="263"/>
      <c r="T603" s="263"/>
      <c r="U603" s="263"/>
      <c r="V603" s="263"/>
      <c r="W603" s="263"/>
      <c r="X603" s="263"/>
      <c r="Y603" s="263"/>
      <c r="Z603" s="263"/>
      <c r="AA603" s="263"/>
      <c r="AB603" s="263"/>
      <c r="AC603" s="263"/>
      <c r="AD603" s="263"/>
      <c r="AE603" s="263"/>
      <c r="AF603" s="263"/>
      <c r="AG603" s="263"/>
      <c r="AH603" s="263"/>
      <c r="AI603" s="263"/>
      <c r="AJ603" s="263"/>
      <c r="AK603" s="263"/>
      <c r="AL603" s="263"/>
      <c r="AM603" s="263"/>
      <c r="AN603" s="263"/>
      <c r="AO603" s="263"/>
      <c r="AP603" s="263"/>
      <c r="AQ603" s="263"/>
      <c r="AR603" s="263"/>
      <c r="AS603" s="263"/>
      <c r="AT603" s="263"/>
      <c r="AU603" s="263"/>
      <c r="AV603" s="263"/>
      <c r="AW603" s="263"/>
      <c r="AX603" s="263"/>
      <c r="AY603" s="263"/>
      <c r="AZ603" s="263"/>
      <c r="BA603" s="263"/>
      <c r="BB603" s="263"/>
      <c r="BC603" s="263"/>
      <c r="BD603" s="263"/>
      <c r="BE603" s="263"/>
      <c r="BF603" s="263"/>
      <c r="BG603" s="263"/>
    </row>
    <row r="604" spans="1:59" s="212" customFormat="1" x14ac:dyDescent="0.3">
      <c r="A604" s="270"/>
      <c r="B604" s="271"/>
      <c r="J604" s="550"/>
      <c r="K604" s="263"/>
      <c r="L604" s="263"/>
      <c r="M604" s="263"/>
      <c r="N604" s="263"/>
      <c r="O604" s="263"/>
      <c r="P604" s="263"/>
      <c r="Q604" s="263"/>
      <c r="R604" s="263"/>
      <c r="S604" s="263"/>
      <c r="T604" s="263"/>
      <c r="U604" s="263"/>
      <c r="V604" s="263"/>
      <c r="W604" s="263"/>
      <c r="X604" s="263"/>
      <c r="Y604" s="263"/>
      <c r="Z604" s="263"/>
      <c r="AA604" s="263"/>
      <c r="AB604" s="263"/>
      <c r="AC604" s="263"/>
      <c r="AD604" s="263"/>
      <c r="AE604" s="263"/>
      <c r="AF604" s="263"/>
      <c r="AG604" s="263"/>
      <c r="AH604" s="263"/>
      <c r="AI604" s="263"/>
      <c r="AJ604" s="263"/>
      <c r="AK604" s="263"/>
      <c r="AL604" s="263"/>
      <c r="AM604" s="263"/>
      <c r="AN604" s="263"/>
      <c r="AO604" s="263"/>
      <c r="AP604" s="263"/>
      <c r="AQ604" s="263"/>
      <c r="AR604" s="263"/>
      <c r="AS604" s="263"/>
      <c r="AT604" s="263"/>
      <c r="AU604" s="263"/>
      <c r="AV604" s="263"/>
      <c r="AW604" s="263"/>
      <c r="AX604" s="263"/>
      <c r="AY604" s="263"/>
      <c r="AZ604" s="263"/>
      <c r="BA604" s="263"/>
      <c r="BB604" s="263"/>
      <c r="BC604" s="263"/>
      <c r="BD604" s="263"/>
      <c r="BE604" s="263"/>
      <c r="BF604" s="263"/>
      <c r="BG604" s="263"/>
    </row>
    <row r="605" spans="1:59" s="212" customFormat="1" x14ac:dyDescent="0.3">
      <c r="A605" s="270"/>
      <c r="B605" s="271"/>
      <c r="J605" s="550"/>
      <c r="K605" s="263"/>
      <c r="L605" s="263"/>
      <c r="M605" s="263"/>
      <c r="N605" s="263"/>
      <c r="O605" s="263"/>
      <c r="P605" s="263"/>
      <c r="Q605" s="263"/>
      <c r="R605" s="263"/>
      <c r="S605" s="263"/>
      <c r="T605" s="263"/>
      <c r="U605" s="263"/>
      <c r="V605" s="263"/>
      <c r="W605" s="263"/>
      <c r="X605" s="263"/>
      <c r="Y605" s="263"/>
      <c r="Z605" s="263"/>
      <c r="AA605" s="263"/>
      <c r="AB605" s="263"/>
      <c r="AC605" s="263"/>
      <c r="AD605" s="263"/>
      <c r="AE605" s="263"/>
      <c r="AF605" s="263"/>
      <c r="AG605" s="263"/>
      <c r="AH605" s="263"/>
      <c r="AI605" s="263"/>
      <c r="AJ605" s="263"/>
      <c r="AK605" s="263"/>
      <c r="AL605" s="263"/>
      <c r="AM605" s="263"/>
      <c r="AN605" s="263"/>
      <c r="AO605" s="263"/>
      <c r="AP605" s="263"/>
      <c r="AQ605" s="263"/>
      <c r="AR605" s="263"/>
      <c r="AS605" s="263"/>
      <c r="AT605" s="263"/>
      <c r="AU605" s="263"/>
      <c r="AV605" s="263"/>
      <c r="AW605" s="263"/>
      <c r="AX605" s="263"/>
      <c r="AY605" s="263"/>
      <c r="AZ605" s="263"/>
      <c r="BA605" s="263"/>
      <c r="BB605" s="263"/>
      <c r="BC605" s="263"/>
      <c r="BD605" s="263"/>
      <c r="BE605" s="263"/>
      <c r="BF605" s="263"/>
      <c r="BG605" s="263"/>
    </row>
    <row r="606" spans="1:59" s="212" customFormat="1" x14ac:dyDescent="0.3">
      <c r="A606" s="270"/>
      <c r="B606" s="271"/>
      <c r="J606" s="550"/>
      <c r="K606" s="263"/>
      <c r="L606" s="263"/>
      <c r="M606" s="263"/>
      <c r="N606" s="263"/>
      <c r="O606" s="263"/>
      <c r="P606" s="263"/>
      <c r="Q606" s="263"/>
      <c r="R606" s="263"/>
      <c r="S606" s="263"/>
      <c r="T606" s="263"/>
      <c r="U606" s="263"/>
      <c r="V606" s="263"/>
      <c r="W606" s="263"/>
      <c r="X606" s="263"/>
      <c r="Y606" s="263"/>
      <c r="Z606" s="263"/>
      <c r="AA606" s="263"/>
      <c r="AB606" s="263"/>
      <c r="AC606" s="263"/>
      <c r="AD606" s="263"/>
      <c r="AE606" s="263"/>
      <c r="AF606" s="263"/>
      <c r="AG606" s="263"/>
      <c r="AH606" s="263"/>
      <c r="AI606" s="263"/>
      <c r="AJ606" s="263"/>
      <c r="AK606" s="263"/>
      <c r="AL606" s="263"/>
      <c r="AM606" s="263"/>
      <c r="AN606" s="263"/>
      <c r="AO606" s="263"/>
      <c r="AP606" s="263"/>
      <c r="AQ606" s="263"/>
      <c r="AR606" s="263"/>
      <c r="AS606" s="263"/>
      <c r="AT606" s="263"/>
      <c r="AU606" s="263"/>
      <c r="AV606" s="263"/>
      <c r="AW606" s="263"/>
      <c r="AX606" s="263"/>
      <c r="AY606" s="263"/>
      <c r="AZ606" s="263"/>
      <c r="BA606" s="263"/>
      <c r="BB606" s="263"/>
      <c r="BC606" s="263"/>
      <c r="BD606" s="263"/>
      <c r="BE606" s="263"/>
      <c r="BF606" s="263"/>
      <c r="BG606" s="263"/>
    </row>
    <row r="607" spans="1:59" s="212" customFormat="1" x14ac:dyDescent="0.3">
      <c r="A607" s="270"/>
      <c r="B607" s="271"/>
      <c r="J607" s="550"/>
      <c r="K607" s="263"/>
      <c r="L607" s="263"/>
      <c r="M607" s="263"/>
      <c r="N607" s="263"/>
      <c r="O607" s="263"/>
      <c r="P607" s="263"/>
      <c r="Q607" s="263"/>
      <c r="R607" s="263"/>
      <c r="S607" s="263"/>
      <c r="T607" s="263"/>
      <c r="U607" s="263"/>
      <c r="V607" s="263"/>
      <c r="W607" s="263"/>
      <c r="X607" s="263"/>
      <c r="Y607" s="263"/>
      <c r="Z607" s="263"/>
      <c r="AA607" s="263"/>
      <c r="AB607" s="263"/>
      <c r="AC607" s="263"/>
      <c r="AD607" s="263"/>
      <c r="AE607" s="263"/>
      <c r="AF607" s="263"/>
      <c r="AG607" s="263"/>
      <c r="AH607" s="263"/>
      <c r="AI607" s="263"/>
      <c r="AJ607" s="263"/>
      <c r="AK607" s="263"/>
      <c r="AL607" s="263"/>
      <c r="AM607" s="263"/>
      <c r="AN607" s="263"/>
      <c r="AO607" s="263"/>
      <c r="AP607" s="263"/>
      <c r="AQ607" s="263"/>
      <c r="AR607" s="263"/>
      <c r="AS607" s="263"/>
      <c r="AT607" s="263"/>
      <c r="AU607" s="263"/>
      <c r="AV607" s="263"/>
      <c r="AW607" s="263"/>
      <c r="AX607" s="263"/>
      <c r="AY607" s="263"/>
      <c r="AZ607" s="263"/>
      <c r="BA607" s="263"/>
      <c r="BB607" s="263"/>
      <c r="BC607" s="263"/>
      <c r="BD607" s="263"/>
      <c r="BE607" s="263"/>
      <c r="BF607" s="263"/>
      <c r="BG607" s="263"/>
    </row>
    <row r="608" spans="1:59" s="212" customFormat="1" x14ac:dyDescent="0.3">
      <c r="A608" s="270"/>
      <c r="B608" s="271"/>
      <c r="J608" s="550"/>
      <c r="K608" s="263"/>
      <c r="L608" s="263"/>
      <c r="M608" s="263"/>
      <c r="N608" s="263"/>
      <c r="O608" s="263"/>
      <c r="P608" s="263"/>
      <c r="Q608" s="263"/>
      <c r="R608" s="263"/>
      <c r="S608" s="263"/>
      <c r="T608" s="263"/>
      <c r="U608" s="263"/>
      <c r="V608" s="263"/>
      <c r="W608" s="263"/>
      <c r="X608" s="263"/>
      <c r="Y608" s="263"/>
      <c r="Z608" s="263"/>
      <c r="AA608" s="263"/>
      <c r="AB608" s="263"/>
      <c r="AC608" s="263"/>
      <c r="AD608" s="263"/>
      <c r="AE608" s="263"/>
      <c r="AF608" s="263"/>
      <c r="AG608" s="263"/>
      <c r="AH608" s="263"/>
      <c r="AI608" s="263"/>
      <c r="AJ608" s="263"/>
      <c r="AK608" s="263"/>
      <c r="AL608" s="263"/>
      <c r="AM608" s="263"/>
      <c r="AN608" s="263"/>
      <c r="AO608" s="263"/>
      <c r="AP608" s="263"/>
      <c r="AQ608" s="263"/>
      <c r="AR608" s="263"/>
      <c r="AS608" s="263"/>
      <c r="AT608" s="263"/>
      <c r="AU608" s="263"/>
      <c r="AV608" s="263"/>
      <c r="AW608" s="263"/>
      <c r="AX608" s="263"/>
      <c r="AY608" s="263"/>
      <c r="AZ608" s="263"/>
      <c r="BA608" s="263"/>
      <c r="BB608" s="263"/>
      <c r="BC608" s="263"/>
      <c r="BD608" s="263"/>
      <c r="BE608" s="263"/>
      <c r="BF608" s="263"/>
      <c r="BG608" s="263"/>
    </row>
    <row r="609" spans="1:59" s="212" customFormat="1" x14ac:dyDescent="0.3">
      <c r="A609" s="270"/>
      <c r="B609" s="271"/>
      <c r="J609" s="550"/>
      <c r="K609" s="263"/>
      <c r="L609" s="263"/>
      <c r="M609" s="263"/>
      <c r="N609" s="263"/>
      <c r="O609" s="263"/>
      <c r="P609" s="263"/>
      <c r="Q609" s="263"/>
      <c r="R609" s="263"/>
      <c r="S609" s="263"/>
      <c r="T609" s="263"/>
      <c r="U609" s="263"/>
      <c r="V609" s="263"/>
      <c r="W609" s="263"/>
      <c r="X609" s="263"/>
      <c r="Y609" s="263"/>
      <c r="Z609" s="263"/>
      <c r="AA609" s="263"/>
      <c r="AB609" s="263"/>
      <c r="AC609" s="263"/>
      <c r="AD609" s="263"/>
      <c r="AE609" s="263"/>
      <c r="AF609" s="263"/>
      <c r="AG609" s="263"/>
      <c r="AH609" s="263"/>
      <c r="AI609" s="263"/>
      <c r="AJ609" s="263"/>
      <c r="AK609" s="263"/>
      <c r="AL609" s="263"/>
      <c r="AM609" s="263"/>
      <c r="AN609" s="263"/>
      <c r="AO609" s="263"/>
      <c r="AP609" s="263"/>
      <c r="AQ609" s="263"/>
      <c r="AR609" s="263"/>
      <c r="AS609" s="263"/>
      <c r="AT609" s="263"/>
      <c r="AU609" s="263"/>
      <c r="AV609" s="263"/>
      <c r="AW609" s="263"/>
      <c r="AX609" s="263"/>
      <c r="AY609" s="263"/>
      <c r="AZ609" s="263"/>
      <c r="BA609" s="263"/>
      <c r="BB609" s="263"/>
      <c r="BC609" s="263"/>
      <c r="BD609" s="263"/>
      <c r="BE609" s="263"/>
      <c r="BF609" s="263"/>
      <c r="BG609" s="263"/>
    </row>
    <row r="610" spans="1:59" s="212" customFormat="1" x14ac:dyDescent="0.3">
      <c r="A610" s="270"/>
      <c r="B610" s="271"/>
      <c r="J610" s="550"/>
      <c r="K610" s="263"/>
      <c r="L610" s="263"/>
      <c r="M610" s="263"/>
      <c r="N610" s="263"/>
      <c r="O610" s="263"/>
      <c r="P610" s="263"/>
      <c r="Q610" s="263"/>
      <c r="R610" s="263"/>
      <c r="S610" s="263"/>
      <c r="T610" s="263"/>
      <c r="U610" s="263"/>
      <c r="V610" s="263"/>
      <c r="W610" s="263"/>
      <c r="X610" s="263"/>
      <c r="Y610" s="263"/>
      <c r="Z610" s="263"/>
      <c r="AA610" s="263"/>
      <c r="AB610" s="263"/>
      <c r="AC610" s="263"/>
      <c r="AD610" s="263"/>
      <c r="AE610" s="263"/>
      <c r="AF610" s="263"/>
      <c r="AG610" s="263"/>
      <c r="AH610" s="263"/>
      <c r="AI610" s="263"/>
      <c r="AJ610" s="263"/>
      <c r="AK610" s="263"/>
      <c r="AL610" s="263"/>
      <c r="AM610" s="263"/>
      <c r="AN610" s="263"/>
      <c r="AO610" s="263"/>
      <c r="AP610" s="263"/>
      <c r="AQ610" s="263"/>
      <c r="AR610" s="263"/>
      <c r="AS610" s="263"/>
      <c r="AT610" s="263"/>
      <c r="AU610" s="263"/>
      <c r="AV610" s="263"/>
      <c r="AW610" s="263"/>
      <c r="AX610" s="263"/>
      <c r="AY610" s="263"/>
      <c r="AZ610" s="263"/>
      <c r="BA610" s="263"/>
      <c r="BB610" s="263"/>
      <c r="BC610" s="263"/>
      <c r="BD610" s="263"/>
      <c r="BE610" s="263"/>
      <c r="BF610" s="263"/>
      <c r="BG610" s="263"/>
    </row>
    <row r="611" spans="1:59" s="212" customFormat="1" x14ac:dyDescent="0.3">
      <c r="A611" s="270"/>
      <c r="B611" s="271"/>
      <c r="J611" s="550"/>
      <c r="K611" s="263"/>
      <c r="L611" s="263"/>
      <c r="M611" s="263"/>
      <c r="N611" s="263"/>
      <c r="O611" s="263"/>
      <c r="P611" s="263"/>
      <c r="Q611" s="263"/>
      <c r="R611" s="263"/>
      <c r="S611" s="263"/>
      <c r="T611" s="263"/>
      <c r="U611" s="263"/>
      <c r="V611" s="263"/>
      <c r="W611" s="263"/>
      <c r="X611" s="263"/>
      <c r="Y611" s="263"/>
      <c r="Z611" s="263"/>
      <c r="AA611" s="263"/>
      <c r="AB611" s="263"/>
      <c r="AC611" s="263"/>
      <c r="AD611" s="263"/>
      <c r="AE611" s="263"/>
      <c r="AF611" s="263"/>
      <c r="AG611" s="263"/>
      <c r="AH611" s="263"/>
      <c r="AI611" s="263"/>
      <c r="AJ611" s="263"/>
      <c r="AK611" s="263"/>
      <c r="AL611" s="263"/>
      <c r="AM611" s="263"/>
      <c r="AN611" s="263"/>
      <c r="AO611" s="263"/>
      <c r="AP611" s="263"/>
      <c r="AQ611" s="263"/>
      <c r="AR611" s="263"/>
      <c r="AS611" s="263"/>
      <c r="AT611" s="263"/>
      <c r="AU611" s="263"/>
      <c r="AV611" s="263"/>
      <c r="AW611" s="263"/>
      <c r="AX611" s="263"/>
      <c r="AY611" s="263"/>
      <c r="AZ611" s="263"/>
      <c r="BA611" s="263"/>
      <c r="BB611" s="263"/>
      <c r="BC611" s="263"/>
      <c r="BD611" s="263"/>
      <c r="BE611" s="263"/>
      <c r="BF611" s="263"/>
      <c r="BG611" s="263"/>
    </row>
    <row r="612" spans="1:59" s="212" customFormat="1" x14ac:dyDescent="0.3">
      <c r="A612" s="270"/>
      <c r="B612" s="271"/>
      <c r="J612" s="550"/>
      <c r="K612" s="263"/>
      <c r="L612" s="263"/>
      <c r="M612" s="263"/>
      <c r="N612" s="263"/>
      <c r="O612" s="263"/>
      <c r="P612" s="263"/>
      <c r="Q612" s="263"/>
      <c r="R612" s="263"/>
      <c r="S612" s="263"/>
      <c r="T612" s="263"/>
      <c r="U612" s="263"/>
      <c r="V612" s="263"/>
      <c r="W612" s="263"/>
      <c r="X612" s="263"/>
      <c r="Y612" s="263"/>
      <c r="Z612" s="263"/>
      <c r="AA612" s="263"/>
      <c r="AB612" s="263"/>
      <c r="AC612" s="263"/>
      <c r="AD612" s="263"/>
      <c r="AE612" s="263"/>
      <c r="AF612" s="263"/>
      <c r="AG612" s="263"/>
      <c r="AH612" s="263"/>
      <c r="AI612" s="263"/>
      <c r="AJ612" s="263"/>
      <c r="AK612" s="263"/>
      <c r="AL612" s="263"/>
      <c r="AM612" s="263"/>
      <c r="AN612" s="263"/>
      <c r="AO612" s="263"/>
      <c r="AP612" s="263"/>
      <c r="AQ612" s="263"/>
      <c r="AR612" s="263"/>
      <c r="AS612" s="263"/>
      <c r="AT612" s="263"/>
      <c r="AU612" s="263"/>
      <c r="AV612" s="263"/>
      <c r="AW612" s="263"/>
      <c r="AX612" s="263"/>
      <c r="AY612" s="263"/>
      <c r="AZ612" s="263"/>
      <c r="BA612" s="263"/>
      <c r="BB612" s="263"/>
      <c r="BC612" s="263"/>
      <c r="BD612" s="263"/>
      <c r="BE612" s="263"/>
      <c r="BF612" s="263"/>
      <c r="BG612" s="263"/>
    </row>
    <row r="613" spans="1:59" s="212" customFormat="1" x14ac:dyDescent="0.3">
      <c r="A613" s="270"/>
      <c r="B613" s="271"/>
      <c r="J613" s="550"/>
      <c r="K613" s="263"/>
      <c r="L613" s="263"/>
      <c r="M613" s="263"/>
      <c r="N613" s="263"/>
      <c r="O613" s="263"/>
      <c r="P613" s="263"/>
      <c r="Q613" s="263"/>
      <c r="R613" s="263"/>
      <c r="S613" s="263"/>
      <c r="T613" s="263"/>
      <c r="U613" s="263"/>
      <c r="V613" s="263"/>
      <c r="W613" s="263"/>
      <c r="X613" s="263"/>
      <c r="Y613" s="263"/>
      <c r="Z613" s="263"/>
      <c r="AA613" s="263"/>
      <c r="AB613" s="263"/>
      <c r="AC613" s="263"/>
      <c r="AD613" s="263"/>
      <c r="AE613" s="263"/>
      <c r="AF613" s="263"/>
      <c r="AG613" s="263"/>
      <c r="AH613" s="263"/>
      <c r="AI613" s="263"/>
      <c r="AJ613" s="263"/>
      <c r="AK613" s="263"/>
      <c r="AL613" s="263"/>
      <c r="AM613" s="263"/>
      <c r="AN613" s="263"/>
      <c r="AO613" s="263"/>
      <c r="AP613" s="263"/>
      <c r="AQ613" s="263"/>
      <c r="AR613" s="263"/>
      <c r="AS613" s="263"/>
      <c r="AT613" s="263"/>
      <c r="AU613" s="263"/>
      <c r="AV613" s="263"/>
      <c r="AW613" s="263"/>
      <c r="AX613" s="263"/>
      <c r="AY613" s="263"/>
      <c r="AZ613" s="263"/>
      <c r="BA613" s="263"/>
      <c r="BB613" s="263"/>
      <c r="BC613" s="263"/>
      <c r="BD613" s="263"/>
      <c r="BE613" s="263"/>
      <c r="BF613" s="263"/>
      <c r="BG613" s="263"/>
    </row>
    <row r="614" spans="1:59" s="212" customFormat="1" x14ac:dyDescent="0.3">
      <c r="A614" s="270"/>
      <c r="B614" s="271"/>
      <c r="J614" s="550"/>
      <c r="K614" s="263"/>
      <c r="L614" s="263"/>
      <c r="M614" s="263"/>
      <c r="N614" s="263"/>
      <c r="O614" s="263"/>
      <c r="P614" s="263"/>
      <c r="Q614" s="263"/>
      <c r="R614" s="263"/>
      <c r="S614" s="263"/>
      <c r="T614" s="263"/>
      <c r="U614" s="263"/>
      <c r="V614" s="263"/>
      <c r="W614" s="263"/>
      <c r="X614" s="263"/>
      <c r="Y614" s="263"/>
      <c r="Z614" s="263"/>
      <c r="AA614" s="263"/>
      <c r="AB614" s="263"/>
      <c r="AC614" s="263"/>
      <c r="AD614" s="263"/>
      <c r="AE614" s="263"/>
      <c r="AF614" s="263"/>
      <c r="AG614" s="263"/>
      <c r="AH614" s="263"/>
      <c r="AI614" s="263"/>
      <c r="AJ614" s="263"/>
      <c r="AK614" s="263"/>
      <c r="AL614" s="263"/>
      <c r="AM614" s="263"/>
      <c r="AN614" s="263"/>
      <c r="AO614" s="263"/>
      <c r="AP614" s="263"/>
      <c r="AQ614" s="263"/>
      <c r="AR614" s="263"/>
      <c r="AS614" s="263"/>
      <c r="AT614" s="263"/>
      <c r="AU614" s="263"/>
      <c r="AV614" s="263"/>
      <c r="AW614" s="263"/>
      <c r="AX614" s="263"/>
      <c r="AY614" s="263"/>
      <c r="AZ614" s="263"/>
      <c r="BA614" s="263"/>
      <c r="BB614" s="263"/>
      <c r="BC614" s="263"/>
      <c r="BD614" s="263"/>
      <c r="BE614" s="263"/>
      <c r="BF614" s="263"/>
      <c r="BG614" s="263"/>
    </row>
    <row r="615" spans="1:59" s="212" customFormat="1" x14ac:dyDescent="0.3">
      <c r="A615" s="270"/>
      <c r="B615" s="271"/>
      <c r="J615" s="550"/>
      <c r="K615" s="263"/>
      <c r="L615" s="263"/>
      <c r="M615" s="263"/>
      <c r="N615" s="263"/>
      <c r="O615" s="263"/>
      <c r="P615" s="263"/>
      <c r="Q615" s="263"/>
      <c r="R615" s="263"/>
      <c r="S615" s="263"/>
      <c r="T615" s="263"/>
      <c r="U615" s="263"/>
      <c r="V615" s="263"/>
      <c r="W615" s="263"/>
      <c r="X615" s="263"/>
      <c r="Y615" s="263"/>
      <c r="Z615" s="263"/>
      <c r="AA615" s="263"/>
      <c r="AB615" s="263"/>
      <c r="AC615" s="263"/>
      <c r="AD615" s="263"/>
      <c r="AE615" s="263"/>
      <c r="AF615" s="263"/>
      <c r="AG615" s="263"/>
      <c r="AH615" s="263"/>
      <c r="AI615" s="263"/>
      <c r="AJ615" s="263"/>
      <c r="AK615" s="263"/>
      <c r="AL615" s="263"/>
      <c r="AM615" s="263"/>
      <c r="AN615" s="263"/>
      <c r="AO615" s="263"/>
      <c r="AP615" s="263"/>
      <c r="AQ615" s="263"/>
      <c r="AR615" s="263"/>
      <c r="AS615" s="263"/>
      <c r="AT615" s="263"/>
      <c r="AU615" s="263"/>
      <c r="AV615" s="263"/>
      <c r="AW615" s="263"/>
      <c r="AX615" s="263"/>
      <c r="AY615" s="263"/>
      <c r="AZ615" s="263"/>
      <c r="BA615" s="263"/>
      <c r="BB615" s="263"/>
      <c r="BC615" s="263"/>
      <c r="BD615" s="263"/>
      <c r="BE615" s="263"/>
      <c r="BF615" s="263"/>
      <c r="BG615" s="263"/>
    </row>
    <row r="616" spans="1:59" s="212" customFormat="1" x14ac:dyDescent="0.3">
      <c r="A616" s="270"/>
      <c r="B616" s="271"/>
      <c r="J616" s="550"/>
      <c r="K616" s="263"/>
      <c r="L616" s="263"/>
      <c r="M616" s="263"/>
      <c r="N616" s="263"/>
      <c r="O616" s="263"/>
      <c r="P616" s="263"/>
      <c r="Q616" s="263"/>
      <c r="R616" s="263"/>
      <c r="S616" s="263"/>
      <c r="T616" s="263"/>
      <c r="U616" s="263"/>
      <c r="V616" s="263"/>
      <c r="W616" s="263"/>
      <c r="X616" s="263"/>
      <c r="Y616" s="263"/>
      <c r="Z616" s="263"/>
      <c r="AA616" s="263"/>
      <c r="AB616" s="263"/>
      <c r="AC616" s="263"/>
      <c r="AD616" s="263"/>
      <c r="AE616" s="263"/>
      <c r="AF616" s="263"/>
      <c r="AG616" s="263"/>
      <c r="AH616" s="263"/>
      <c r="AI616" s="263"/>
      <c r="AJ616" s="263"/>
      <c r="AK616" s="263"/>
      <c r="AL616" s="263"/>
      <c r="AM616" s="263"/>
      <c r="AN616" s="263"/>
      <c r="AO616" s="263"/>
      <c r="AP616" s="263"/>
      <c r="AQ616" s="263"/>
      <c r="AR616" s="263"/>
      <c r="AS616" s="263"/>
      <c r="AT616" s="263"/>
      <c r="AU616" s="263"/>
      <c r="AV616" s="263"/>
      <c r="AW616" s="263"/>
      <c r="AX616" s="263"/>
      <c r="AY616" s="263"/>
      <c r="AZ616" s="263"/>
      <c r="BA616" s="263"/>
      <c r="BB616" s="263"/>
      <c r="BC616" s="263"/>
      <c r="BD616" s="263"/>
      <c r="BE616" s="263"/>
      <c r="BF616" s="263"/>
      <c r="BG616" s="263"/>
    </row>
    <row r="617" spans="1:59" s="212" customFormat="1" x14ac:dyDescent="0.3">
      <c r="A617" s="270"/>
      <c r="B617" s="271"/>
      <c r="J617" s="550"/>
      <c r="K617" s="263"/>
      <c r="L617" s="263"/>
      <c r="M617" s="263"/>
      <c r="N617" s="263"/>
      <c r="O617" s="263"/>
      <c r="P617" s="263"/>
      <c r="Q617" s="263"/>
      <c r="R617" s="263"/>
      <c r="S617" s="263"/>
      <c r="T617" s="263"/>
      <c r="U617" s="263"/>
      <c r="V617" s="263"/>
      <c r="W617" s="263"/>
      <c r="X617" s="263"/>
      <c r="Y617" s="263"/>
      <c r="Z617" s="263"/>
      <c r="AA617" s="263"/>
      <c r="AB617" s="263"/>
      <c r="AC617" s="263"/>
      <c r="AD617" s="263"/>
      <c r="AE617" s="263"/>
      <c r="AF617" s="263"/>
      <c r="AG617" s="263"/>
      <c r="AH617" s="263"/>
      <c r="AI617" s="263"/>
      <c r="AJ617" s="263"/>
      <c r="AK617" s="263"/>
      <c r="AL617" s="263"/>
      <c r="AM617" s="263"/>
      <c r="AN617" s="263"/>
      <c r="AO617" s="263"/>
      <c r="AP617" s="263"/>
      <c r="AQ617" s="263"/>
      <c r="AR617" s="263"/>
      <c r="AS617" s="263"/>
      <c r="AT617" s="263"/>
      <c r="AU617" s="263"/>
      <c r="AV617" s="263"/>
      <c r="AW617" s="263"/>
      <c r="AX617" s="263"/>
      <c r="AY617" s="263"/>
      <c r="AZ617" s="263"/>
      <c r="BA617" s="263"/>
      <c r="BB617" s="263"/>
      <c r="BC617" s="263"/>
      <c r="BD617" s="263"/>
      <c r="BE617" s="263"/>
      <c r="BF617" s="263"/>
      <c r="BG617" s="263"/>
    </row>
    <row r="618" spans="1:59" s="212" customFormat="1" x14ac:dyDescent="0.3">
      <c r="A618" s="270"/>
      <c r="B618" s="271"/>
      <c r="J618" s="550"/>
      <c r="K618" s="263"/>
      <c r="L618" s="263"/>
      <c r="M618" s="263"/>
      <c r="N618" s="263"/>
      <c r="O618" s="263"/>
      <c r="P618" s="263"/>
      <c r="Q618" s="263"/>
      <c r="R618" s="263"/>
      <c r="S618" s="263"/>
      <c r="T618" s="263"/>
      <c r="U618" s="263"/>
      <c r="V618" s="263"/>
      <c r="W618" s="263"/>
      <c r="X618" s="263"/>
      <c r="Y618" s="263"/>
      <c r="Z618" s="263"/>
      <c r="AA618" s="263"/>
      <c r="AB618" s="263"/>
      <c r="AC618" s="263"/>
      <c r="AD618" s="263"/>
      <c r="AE618" s="263"/>
      <c r="AF618" s="263"/>
      <c r="AG618" s="263"/>
      <c r="AH618" s="263"/>
      <c r="AI618" s="263"/>
      <c r="AJ618" s="263"/>
      <c r="AK618" s="263"/>
      <c r="AL618" s="263"/>
      <c r="AM618" s="263"/>
      <c r="AN618" s="263"/>
      <c r="AO618" s="263"/>
      <c r="AP618" s="263"/>
      <c r="AQ618" s="263"/>
      <c r="AR618" s="263"/>
      <c r="AS618" s="263"/>
      <c r="AT618" s="263"/>
      <c r="AU618" s="263"/>
      <c r="AV618" s="263"/>
      <c r="AW618" s="263"/>
      <c r="AX618" s="263"/>
      <c r="AY618" s="263"/>
      <c r="AZ618" s="263"/>
      <c r="BA618" s="263"/>
      <c r="BB618" s="263"/>
      <c r="BC618" s="263"/>
      <c r="BD618" s="263"/>
      <c r="BE618" s="263"/>
      <c r="BF618" s="263"/>
      <c r="BG618" s="263"/>
    </row>
    <row r="619" spans="1:59" s="212" customFormat="1" x14ac:dyDescent="0.3">
      <c r="A619" s="270"/>
      <c r="B619" s="271"/>
      <c r="J619" s="550"/>
      <c r="K619" s="263"/>
      <c r="L619" s="263"/>
      <c r="M619" s="263"/>
      <c r="N619" s="263"/>
      <c r="O619" s="263"/>
      <c r="P619" s="263"/>
      <c r="Q619" s="263"/>
      <c r="R619" s="263"/>
      <c r="S619" s="263"/>
      <c r="T619" s="263"/>
      <c r="U619" s="263"/>
      <c r="V619" s="263"/>
      <c r="W619" s="263"/>
      <c r="X619" s="263"/>
      <c r="Y619" s="263"/>
      <c r="Z619" s="263"/>
      <c r="AA619" s="263"/>
      <c r="AB619" s="263"/>
      <c r="AC619" s="263"/>
      <c r="AD619" s="263"/>
      <c r="AE619" s="263"/>
      <c r="AF619" s="263"/>
      <c r="AG619" s="263"/>
      <c r="AH619" s="263"/>
      <c r="AI619" s="263"/>
      <c r="AJ619" s="263"/>
      <c r="AK619" s="263"/>
      <c r="AL619" s="263"/>
      <c r="AM619" s="263"/>
      <c r="AN619" s="263"/>
      <c r="AO619" s="263"/>
      <c r="AP619" s="263"/>
      <c r="AQ619" s="263"/>
      <c r="AR619" s="263"/>
      <c r="AS619" s="263"/>
      <c r="AT619" s="263"/>
      <c r="AU619" s="263"/>
      <c r="AV619" s="263"/>
      <c r="AW619" s="263"/>
      <c r="AX619" s="263"/>
      <c r="AY619" s="263"/>
      <c r="AZ619" s="263"/>
      <c r="BA619" s="263"/>
      <c r="BB619" s="263"/>
      <c r="BC619" s="263"/>
      <c r="BD619" s="263"/>
      <c r="BE619" s="263"/>
      <c r="BF619" s="263"/>
      <c r="BG619" s="263"/>
    </row>
    <row r="620" spans="1:59" s="212" customFormat="1" x14ac:dyDescent="0.3">
      <c r="A620" s="270"/>
      <c r="B620" s="271"/>
      <c r="J620" s="550"/>
      <c r="K620" s="263"/>
      <c r="L620" s="263"/>
      <c r="M620" s="263"/>
      <c r="N620" s="263"/>
      <c r="O620" s="263"/>
      <c r="P620" s="263"/>
      <c r="Q620" s="263"/>
      <c r="R620" s="263"/>
      <c r="S620" s="263"/>
      <c r="T620" s="263"/>
      <c r="U620" s="263"/>
      <c r="V620" s="263"/>
      <c r="W620" s="263"/>
      <c r="X620" s="263"/>
      <c r="Y620" s="263"/>
      <c r="Z620" s="263"/>
      <c r="AA620" s="263"/>
      <c r="AB620" s="263"/>
      <c r="AC620" s="263"/>
      <c r="AD620" s="263"/>
      <c r="AE620" s="263"/>
      <c r="AF620" s="263"/>
      <c r="AG620" s="263"/>
      <c r="AH620" s="263"/>
      <c r="AI620" s="263"/>
      <c r="AJ620" s="263"/>
      <c r="AK620" s="263"/>
      <c r="AL620" s="263"/>
      <c r="AM620" s="263"/>
      <c r="AN620" s="263"/>
      <c r="AO620" s="263"/>
      <c r="AP620" s="263"/>
      <c r="AQ620" s="263"/>
      <c r="AR620" s="263"/>
      <c r="AS620" s="263"/>
      <c r="AT620" s="263"/>
      <c r="AU620" s="263"/>
      <c r="AV620" s="263"/>
      <c r="AW620" s="263"/>
      <c r="AX620" s="263"/>
      <c r="AY620" s="263"/>
      <c r="AZ620" s="263"/>
      <c r="BA620" s="263"/>
      <c r="BB620" s="263"/>
      <c r="BC620" s="263"/>
      <c r="BD620" s="263"/>
      <c r="BE620" s="263"/>
      <c r="BF620" s="263"/>
      <c r="BG620" s="263"/>
    </row>
    <row r="621" spans="1:59" s="212" customFormat="1" x14ac:dyDescent="0.3">
      <c r="A621" s="270"/>
      <c r="B621" s="271"/>
      <c r="J621" s="550"/>
      <c r="K621" s="263"/>
      <c r="L621" s="263"/>
      <c r="M621" s="263"/>
      <c r="N621" s="263"/>
      <c r="O621" s="263"/>
      <c r="P621" s="263"/>
      <c r="Q621" s="263"/>
      <c r="R621" s="263"/>
      <c r="S621" s="263"/>
      <c r="T621" s="263"/>
      <c r="U621" s="263"/>
      <c r="V621" s="263"/>
      <c r="W621" s="263"/>
      <c r="X621" s="263"/>
      <c r="Y621" s="263"/>
      <c r="Z621" s="263"/>
      <c r="AA621" s="263"/>
      <c r="AB621" s="263"/>
      <c r="AC621" s="263"/>
      <c r="AD621" s="263"/>
      <c r="AE621" s="263"/>
      <c r="AF621" s="263"/>
      <c r="AG621" s="263"/>
      <c r="AH621" s="263"/>
      <c r="AI621" s="263"/>
      <c r="AJ621" s="263"/>
      <c r="AK621" s="263"/>
      <c r="AL621" s="263"/>
      <c r="AM621" s="263"/>
      <c r="AN621" s="263"/>
      <c r="AO621" s="263"/>
      <c r="AP621" s="263"/>
      <c r="AQ621" s="263"/>
      <c r="AR621" s="263"/>
      <c r="AS621" s="263"/>
      <c r="AT621" s="263"/>
      <c r="AU621" s="263"/>
      <c r="AV621" s="263"/>
      <c r="AW621" s="263"/>
      <c r="AX621" s="263"/>
      <c r="AY621" s="263"/>
      <c r="AZ621" s="263"/>
      <c r="BA621" s="263"/>
      <c r="BB621" s="263"/>
      <c r="BC621" s="263"/>
      <c r="BD621" s="263"/>
      <c r="BE621" s="263"/>
      <c r="BF621" s="263"/>
      <c r="BG621" s="263"/>
    </row>
    <row r="622" spans="1:59" s="212" customFormat="1" x14ac:dyDescent="0.3">
      <c r="A622" s="270"/>
      <c r="B622" s="271"/>
      <c r="J622" s="550"/>
      <c r="K622" s="263"/>
      <c r="L622" s="263"/>
      <c r="M622" s="263"/>
      <c r="N622" s="263"/>
      <c r="O622" s="263"/>
      <c r="P622" s="263"/>
      <c r="Q622" s="263"/>
      <c r="R622" s="263"/>
      <c r="S622" s="263"/>
      <c r="T622" s="263"/>
      <c r="U622" s="263"/>
      <c r="V622" s="263"/>
      <c r="W622" s="263"/>
      <c r="X622" s="263"/>
      <c r="Y622" s="263"/>
      <c r="Z622" s="263"/>
      <c r="AA622" s="263"/>
      <c r="AB622" s="263"/>
      <c r="AC622" s="263"/>
      <c r="AD622" s="263"/>
      <c r="AE622" s="263"/>
      <c r="AF622" s="263"/>
      <c r="AG622" s="263"/>
      <c r="AH622" s="263"/>
      <c r="AI622" s="263"/>
      <c r="AJ622" s="263"/>
      <c r="AK622" s="263"/>
      <c r="AL622" s="263"/>
      <c r="AM622" s="263"/>
      <c r="AN622" s="263"/>
      <c r="AO622" s="263"/>
      <c r="AP622" s="263"/>
      <c r="AQ622" s="263"/>
      <c r="AR622" s="263"/>
      <c r="AS622" s="263"/>
      <c r="AT622" s="263"/>
      <c r="AU622" s="263"/>
      <c r="AV622" s="263"/>
      <c r="AW622" s="263"/>
      <c r="AX622" s="263"/>
      <c r="AY622" s="263"/>
      <c r="AZ622" s="263"/>
      <c r="BA622" s="263"/>
      <c r="BB622" s="263"/>
      <c r="BC622" s="263"/>
      <c r="BD622" s="263"/>
      <c r="BE622" s="263"/>
      <c r="BF622" s="263"/>
      <c r="BG622" s="263"/>
    </row>
    <row r="623" spans="1:59" s="212" customFormat="1" x14ac:dyDescent="0.3">
      <c r="A623" s="270"/>
      <c r="B623" s="271"/>
      <c r="J623" s="550"/>
      <c r="K623" s="263"/>
      <c r="L623" s="263"/>
      <c r="M623" s="263"/>
      <c r="N623" s="263"/>
      <c r="O623" s="263"/>
      <c r="P623" s="263"/>
      <c r="Q623" s="263"/>
      <c r="R623" s="263"/>
      <c r="S623" s="263"/>
      <c r="T623" s="263"/>
      <c r="U623" s="263"/>
      <c r="V623" s="263"/>
      <c r="W623" s="263"/>
      <c r="X623" s="263"/>
      <c r="Y623" s="263"/>
      <c r="Z623" s="263"/>
      <c r="AA623" s="263"/>
      <c r="AB623" s="263"/>
      <c r="AC623" s="263"/>
      <c r="AD623" s="263"/>
      <c r="AE623" s="263"/>
      <c r="AF623" s="263"/>
      <c r="AG623" s="263"/>
      <c r="AH623" s="263"/>
      <c r="AI623" s="263"/>
      <c r="AJ623" s="263"/>
      <c r="AK623" s="263"/>
      <c r="AL623" s="263"/>
      <c r="AM623" s="263"/>
      <c r="AN623" s="263"/>
      <c r="AO623" s="263"/>
      <c r="AP623" s="263"/>
      <c r="AQ623" s="263"/>
      <c r="AR623" s="263"/>
      <c r="AS623" s="263"/>
      <c r="AT623" s="263"/>
      <c r="AU623" s="263"/>
      <c r="AV623" s="263"/>
      <c r="AW623" s="263"/>
      <c r="AX623" s="263"/>
      <c r="AY623" s="263"/>
      <c r="AZ623" s="263"/>
      <c r="BA623" s="263"/>
      <c r="BB623" s="263"/>
      <c r="BC623" s="263"/>
      <c r="BD623" s="263"/>
      <c r="BE623" s="263"/>
      <c r="BF623" s="263"/>
      <c r="BG623" s="263"/>
    </row>
    <row r="624" spans="1:59" s="212" customFormat="1" x14ac:dyDescent="0.3">
      <c r="A624" s="270"/>
      <c r="B624" s="271"/>
      <c r="J624" s="550"/>
      <c r="K624" s="263"/>
      <c r="L624" s="263"/>
      <c r="M624" s="263"/>
      <c r="N624" s="263"/>
      <c r="O624" s="263"/>
      <c r="P624" s="263"/>
      <c r="Q624" s="263"/>
      <c r="R624" s="263"/>
      <c r="S624" s="263"/>
      <c r="T624" s="263"/>
      <c r="U624" s="263"/>
      <c r="V624" s="263"/>
      <c r="W624" s="263"/>
      <c r="X624" s="263"/>
      <c r="Y624" s="263"/>
      <c r="Z624" s="263"/>
      <c r="AA624" s="263"/>
      <c r="AB624" s="263"/>
      <c r="AC624" s="263"/>
      <c r="AD624" s="263"/>
      <c r="AE624" s="263"/>
      <c r="AF624" s="263"/>
      <c r="AG624" s="263"/>
      <c r="AH624" s="263"/>
      <c r="AI624" s="263"/>
      <c r="AJ624" s="263"/>
      <c r="AK624" s="263"/>
      <c r="AL624" s="263"/>
      <c r="AM624" s="263"/>
      <c r="AN624" s="263"/>
      <c r="AO624" s="263"/>
      <c r="AP624" s="263"/>
      <c r="AQ624" s="263"/>
      <c r="AR624" s="263"/>
      <c r="AS624" s="263"/>
      <c r="AT624" s="263"/>
      <c r="AU624" s="263"/>
      <c r="AV624" s="263"/>
      <c r="AW624" s="263"/>
      <c r="AX624" s="263"/>
      <c r="AY624" s="263"/>
      <c r="AZ624" s="263"/>
      <c r="BA624" s="263"/>
      <c r="BB624" s="263"/>
      <c r="BC624" s="263"/>
      <c r="BD624" s="263"/>
      <c r="BE624" s="263"/>
      <c r="BF624" s="263"/>
      <c r="BG624" s="263"/>
    </row>
    <row r="625" spans="1:59" s="212" customFormat="1" x14ac:dyDescent="0.3">
      <c r="A625" s="270"/>
      <c r="B625" s="271"/>
      <c r="J625" s="550"/>
      <c r="K625" s="263"/>
      <c r="L625" s="263"/>
      <c r="M625" s="263"/>
      <c r="N625" s="263"/>
      <c r="O625" s="263"/>
      <c r="P625" s="263"/>
      <c r="Q625" s="263"/>
      <c r="R625" s="263"/>
      <c r="S625" s="263"/>
      <c r="T625" s="263"/>
      <c r="U625" s="263"/>
      <c r="V625" s="263"/>
      <c r="W625" s="263"/>
      <c r="X625" s="263"/>
      <c r="Y625" s="263"/>
      <c r="Z625" s="263"/>
      <c r="AA625" s="263"/>
      <c r="AB625" s="263"/>
      <c r="AC625" s="263"/>
      <c r="AD625" s="263"/>
      <c r="AE625" s="263"/>
      <c r="AF625" s="263"/>
      <c r="AG625" s="263"/>
      <c r="AH625" s="263"/>
      <c r="AI625" s="263"/>
      <c r="AJ625" s="263"/>
      <c r="AK625" s="263"/>
      <c r="AL625" s="263"/>
      <c r="AM625" s="263"/>
      <c r="AN625" s="263"/>
      <c r="AO625" s="263"/>
      <c r="AP625" s="263"/>
      <c r="AQ625" s="263"/>
      <c r="AR625" s="263"/>
      <c r="AS625" s="263"/>
      <c r="AT625" s="263"/>
      <c r="AU625" s="263"/>
      <c r="AV625" s="263"/>
      <c r="AW625" s="263"/>
      <c r="AX625" s="263"/>
      <c r="AY625" s="263"/>
      <c r="AZ625" s="263"/>
      <c r="BA625" s="263"/>
      <c r="BB625" s="263"/>
      <c r="BC625" s="263"/>
      <c r="BD625" s="263"/>
      <c r="BE625" s="263"/>
      <c r="BF625" s="263"/>
      <c r="BG625" s="263"/>
    </row>
    <row r="626" spans="1:59" s="212" customFormat="1" x14ac:dyDescent="0.3">
      <c r="A626" s="270"/>
      <c r="B626" s="271"/>
      <c r="J626" s="550"/>
      <c r="K626" s="263"/>
      <c r="L626" s="263"/>
      <c r="M626" s="263"/>
      <c r="N626" s="263"/>
      <c r="O626" s="263"/>
      <c r="P626" s="263"/>
      <c r="Q626" s="263"/>
      <c r="R626" s="263"/>
      <c r="S626" s="263"/>
      <c r="T626" s="263"/>
      <c r="U626" s="263"/>
      <c r="V626" s="263"/>
      <c r="W626" s="263"/>
      <c r="X626" s="263"/>
      <c r="Y626" s="263"/>
      <c r="Z626" s="263"/>
      <c r="AA626" s="263"/>
      <c r="AB626" s="263"/>
      <c r="AC626" s="263"/>
      <c r="AD626" s="263"/>
      <c r="AE626" s="263"/>
      <c r="AF626" s="263"/>
      <c r="AG626" s="263"/>
      <c r="AH626" s="263"/>
      <c r="AI626" s="263"/>
      <c r="AJ626" s="263"/>
      <c r="AK626" s="263"/>
      <c r="AL626" s="263"/>
      <c r="AM626" s="263"/>
      <c r="AN626" s="263"/>
      <c r="AO626" s="263"/>
      <c r="AP626" s="263"/>
      <c r="AQ626" s="263"/>
      <c r="AR626" s="263"/>
      <c r="AS626" s="263"/>
      <c r="AT626" s="263"/>
      <c r="AU626" s="263"/>
      <c r="AV626" s="263"/>
      <c r="AW626" s="263"/>
      <c r="AX626" s="263"/>
      <c r="AY626" s="263"/>
      <c r="AZ626" s="263"/>
      <c r="BA626" s="263"/>
      <c r="BB626" s="263"/>
      <c r="BC626" s="263"/>
      <c r="BD626" s="263"/>
      <c r="BE626" s="263"/>
      <c r="BF626" s="263"/>
      <c r="BG626" s="263"/>
    </row>
    <row r="627" spans="1:59" s="212" customFormat="1" x14ac:dyDescent="0.3">
      <c r="A627" s="270"/>
      <c r="B627" s="271"/>
      <c r="J627" s="550"/>
      <c r="K627" s="263"/>
      <c r="L627" s="263"/>
      <c r="M627" s="263"/>
      <c r="N627" s="263"/>
      <c r="O627" s="263"/>
      <c r="P627" s="263"/>
      <c r="Q627" s="263"/>
      <c r="R627" s="263"/>
      <c r="S627" s="263"/>
      <c r="T627" s="263"/>
      <c r="U627" s="263"/>
      <c r="V627" s="263"/>
      <c r="W627" s="263"/>
      <c r="X627" s="263"/>
      <c r="Y627" s="263"/>
      <c r="Z627" s="263"/>
      <c r="AA627" s="263"/>
      <c r="AB627" s="263"/>
      <c r="AC627" s="263"/>
      <c r="AD627" s="263"/>
      <c r="AE627" s="263"/>
      <c r="AF627" s="263"/>
      <c r="AG627" s="263"/>
      <c r="AH627" s="263"/>
      <c r="AI627" s="263"/>
      <c r="AJ627" s="263"/>
      <c r="AK627" s="263"/>
      <c r="AL627" s="263"/>
      <c r="AM627" s="263"/>
      <c r="AN627" s="263"/>
      <c r="AO627" s="263"/>
      <c r="AP627" s="263"/>
      <c r="AQ627" s="263"/>
      <c r="AR627" s="263"/>
      <c r="AS627" s="263"/>
      <c r="AT627" s="263"/>
      <c r="AU627" s="263"/>
      <c r="AV627" s="263"/>
      <c r="AW627" s="263"/>
      <c r="AX627" s="263"/>
      <c r="AY627" s="263"/>
      <c r="AZ627" s="263"/>
      <c r="BA627" s="263"/>
      <c r="BB627" s="263"/>
      <c r="BC627" s="263"/>
      <c r="BD627" s="263"/>
      <c r="BE627" s="263"/>
      <c r="BF627" s="263"/>
      <c r="BG627" s="263"/>
    </row>
    <row r="628" spans="1:59" s="212" customFormat="1" x14ac:dyDescent="0.3">
      <c r="A628" s="270"/>
      <c r="B628" s="271"/>
      <c r="J628" s="550"/>
      <c r="K628" s="263"/>
      <c r="L628" s="263"/>
      <c r="M628" s="263"/>
      <c r="N628" s="263"/>
      <c r="O628" s="263"/>
      <c r="P628" s="263"/>
      <c r="Q628" s="263"/>
      <c r="R628" s="263"/>
      <c r="S628" s="263"/>
      <c r="T628" s="263"/>
      <c r="U628" s="263"/>
      <c r="V628" s="263"/>
      <c r="W628" s="263"/>
      <c r="X628" s="263"/>
      <c r="Y628" s="263"/>
      <c r="Z628" s="263"/>
      <c r="AA628" s="263"/>
      <c r="AB628" s="263"/>
      <c r="AC628" s="263"/>
      <c r="AD628" s="263"/>
      <c r="AE628" s="263"/>
      <c r="AF628" s="263"/>
      <c r="AG628" s="263"/>
      <c r="AH628" s="263"/>
      <c r="AI628" s="263"/>
      <c r="AJ628" s="263"/>
      <c r="AK628" s="263"/>
      <c r="AL628" s="263"/>
      <c r="AM628" s="263"/>
      <c r="AN628" s="263"/>
      <c r="AO628" s="263"/>
      <c r="AP628" s="263"/>
      <c r="AQ628" s="263"/>
      <c r="AR628" s="263"/>
      <c r="AS628" s="263"/>
      <c r="AT628" s="263"/>
      <c r="AU628" s="263"/>
      <c r="AV628" s="263"/>
      <c r="AW628" s="263"/>
      <c r="AX628" s="263"/>
      <c r="AY628" s="263"/>
      <c r="AZ628" s="263"/>
      <c r="BA628" s="263"/>
      <c r="BB628" s="263"/>
      <c r="BC628" s="263"/>
      <c r="BD628" s="263"/>
      <c r="BE628" s="263"/>
      <c r="BF628" s="263"/>
      <c r="BG628" s="263"/>
    </row>
    <row r="629" spans="1:59" s="212" customFormat="1" x14ac:dyDescent="0.3">
      <c r="A629" s="270"/>
      <c r="B629" s="271"/>
      <c r="J629" s="550"/>
      <c r="K629" s="263"/>
      <c r="L629" s="263"/>
      <c r="M629" s="263"/>
      <c r="N629" s="263"/>
      <c r="O629" s="263"/>
      <c r="P629" s="263"/>
      <c r="Q629" s="263"/>
      <c r="R629" s="263"/>
      <c r="S629" s="263"/>
      <c r="T629" s="263"/>
      <c r="U629" s="263"/>
      <c r="V629" s="263"/>
      <c r="W629" s="263"/>
      <c r="X629" s="263"/>
      <c r="Y629" s="263"/>
      <c r="Z629" s="263"/>
      <c r="AA629" s="263"/>
      <c r="AB629" s="263"/>
      <c r="AC629" s="263"/>
      <c r="AD629" s="263"/>
      <c r="AE629" s="263"/>
      <c r="AF629" s="263"/>
      <c r="AG629" s="263"/>
      <c r="AH629" s="263"/>
      <c r="AI629" s="263"/>
      <c r="AJ629" s="263"/>
      <c r="AK629" s="263"/>
      <c r="AL629" s="263"/>
      <c r="AM629" s="263"/>
      <c r="AN629" s="263"/>
      <c r="AO629" s="263"/>
      <c r="AP629" s="263"/>
      <c r="AQ629" s="263"/>
      <c r="AR629" s="263"/>
      <c r="AS629" s="263"/>
      <c r="AT629" s="263"/>
      <c r="AU629" s="263"/>
      <c r="AV629" s="263"/>
      <c r="AW629" s="263"/>
      <c r="AX629" s="263"/>
      <c r="AY629" s="263"/>
      <c r="AZ629" s="263"/>
      <c r="BA629" s="263"/>
      <c r="BB629" s="263"/>
      <c r="BC629" s="263"/>
      <c r="BD629" s="263"/>
      <c r="BE629" s="263"/>
      <c r="BF629" s="263"/>
      <c r="BG629" s="263"/>
    </row>
    <row r="630" spans="1:59" s="212" customFormat="1" x14ac:dyDescent="0.3">
      <c r="A630" s="270"/>
      <c r="B630" s="271"/>
      <c r="J630" s="550"/>
      <c r="K630" s="263"/>
      <c r="L630" s="263"/>
      <c r="M630" s="263"/>
      <c r="N630" s="263"/>
      <c r="O630" s="263"/>
      <c r="P630" s="263"/>
      <c r="Q630" s="263"/>
      <c r="R630" s="263"/>
      <c r="S630" s="263"/>
      <c r="T630" s="263"/>
      <c r="U630" s="263"/>
      <c r="V630" s="263"/>
      <c r="W630" s="263"/>
      <c r="X630" s="263"/>
      <c r="Y630" s="263"/>
      <c r="Z630" s="263"/>
      <c r="AA630" s="263"/>
      <c r="AB630" s="263"/>
      <c r="AC630" s="263"/>
      <c r="AD630" s="263"/>
      <c r="AE630" s="263"/>
      <c r="AF630" s="263"/>
      <c r="AG630" s="263"/>
      <c r="AH630" s="263"/>
      <c r="AI630" s="263"/>
      <c r="AJ630" s="263"/>
      <c r="AK630" s="263"/>
      <c r="AL630" s="263"/>
      <c r="AM630" s="263"/>
      <c r="AN630" s="263"/>
      <c r="AO630" s="263"/>
      <c r="AP630" s="263"/>
      <c r="AQ630" s="263"/>
      <c r="AR630" s="263"/>
      <c r="AS630" s="263"/>
      <c r="AT630" s="263"/>
      <c r="AU630" s="263"/>
      <c r="AV630" s="263"/>
      <c r="AW630" s="263"/>
      <c r="AX630" s="263"/>
      <c r="AY630" s="263"/>
      <c r="AZ630" s="263"/>
      <c r="BA630" s="263"/>
      <c r="BB630" s="263"/>
      <c r="BC630" s="263"/>
      <c r="BD630" s="263"/>
      <c r="BE630" s="263"/>
      <c r="BF630" s="263"/>
      <c r="BG630" s="263"/>
    </row>
    <row r="631" spans="1:59" s="212" customFormat="1" x14ac:dyDescent="0.3">
      <c r="A631" s="270"/>
      <c r="B631" s="271"/>
      <c r="J631" s="550"/>
      <c r="K631" s="263"/>
      <c r="L631" s="263"/>
      <c r="M631" s="263"/>
      <c r="N631" s="263"/>
      <c r="O631" s="263"/>
      <c r="P631" s="263"/>
      <c r="Q631" s="263"/>
      <c r="R631" s="263"/>
      <c r="S631" s="263"/>
      <c r="T631" s="263"/>
      <c r="U631" s="263"/>
      <c r="V631" s="263"/>
      <c r="W631" s="263"/>
      <c r="X631" s="263"/>
      <c r="Y631" s="263"/>
      <c r="Z631" s="263"/>
      <c r="AA631" s="263"/>
      <c r="AB631" s="263"/>
      <c r="AC631" s="263"/>
      <c r="AD631" s="263"/>
      <c r="AE631" s="263"/>
      <c r="AF631" s="263"/>
      <c r="AG631" s="263"/>
      <c r="AH631" s="263"/>
      <c r="AI631" s="263"/>
      <c r="AJ631" s="263"/>
      <c r="AK631" s="263"/>
      <c r="AL631" s="263"/>
      <c r="AM631" s="263"/>
      <c r="AN631" s="263"/>
      <c r="AO631" s="263"/>
      <c r="AP631" s="263"/>
      <c r="AQ631" s="263"/>
      <c r="AR631" s="263"/>
      <c r="AS631" s="263"/>
      <c r="AT631" s="263"/>
      <c r="AU631" s="263"/>
      <c r="AV631" s="263"/>
      <c r="AW631" s="263"/>
      <c r="AX631" s="263"/>
      <c r="AY631" s="263"/>
      <c r="AZ631" s="263"/>
      <c r="BA631" s="263"/>
      <c r="BB631" s="263"/>
      <c r="BC631" s="263"/>
      <c r="BD631" s="263"/>
      <c r="BE631" s="263"/>
      <c r="BF631" s="263"/>
      <c r="BG631" s="263"/>
    </row>
    <row r="632" spans="1:59" s="212" customFormat="1" x14ac:dyDescent="0.3">
      <c r="A632" s="270"/>
      <c r="B632" s="271"/>
      <c r="J632" s="550"/>
      <c r="K632" s="263"/>
      <c r="L632" s="263"/>
      <c r="M632" s="263"/>
      <c r="N632" s="263"/>
      <c r="O632" s="263"/>
      <c r="P632" s="263"/>
      <c r="Q632" s="263"/>
      <c r="R632" s="263"/>
      <c r="S632" s="263"/>
      <c r="T632" s="263"/>
      <c r="U632" s="263"/>
      <c r="V632" s="263"/>
      <c r="W632" s="263"/>
      <c r="X632" s="263"/>
      <c r="Y632" s="263"/>
      <c r="Z632" s="263"/>
      <c r="AA632" s="263"/>
      <c r="AB632" s="263"/>
      <c r="AC632" s="263"/>
      <c r="AD632" s="263"/>
      <c r="AE632" s="263"/>
      <c r="AF632" s="263"/>
      <c r="AG632" s="263"/>
      <c r="AH632" s="263"/>
      <c r="AI632" s="263"/>
      <c r="AJ632" s="263"/>
      <c r="AK632" s="263"/>
      <c r="AL632" s="263"/>
      <c r="AM632" s="263"/>
      <c r="AN632" s="263"/>
      <c r="AO632" s="263"/>
      <c r="AP632" s="263"/>
      <c r="AQ632" s="263"/>
      <c r="AR632" s="263"/>
      <c r="AS632" s="263"/>
      <c r="AT632" s="263"/>
      <c r="AU632" s="263"/>
      <c r="AV632" s="263"/>
      <c r="AW632" s="263"/>
      <c r="AX632" s="263"/>
      <c r="AY632" s="263"/>
      <c r="AZ632" s="263"/>
      <c r="BA632" s="263"/>
      <c r="BB632" s="263"/>
      <c r="BC632" s="263"/>
      <c r="BD632" s="263"/>
      <c r="BE632" s="263"/>
      <c r="BF632" s="263"/>
      <c r="BG632" s="263"/>
    </row>
    <row r="633" spans="1:59" s="212" customFormat="1" x14ac:dyDescent="0.3">
      <c r="A633" s="270"/>
      <c r="B633" s="271"/>
      <c r="J633" s="550"/>
      <c r="K633" s="263"/>
      <c r="L633" s="263"/>
      <c r="M633" s="263"/>
      <c r="N633" s="263"/>
      <c r="O633" s="263"/>
      <c r="P633" s="263"/>
      <c r="Q633" s="263"/>
      <c r="R633" s="263"/>
      <c r="S633" s="263"/>
      <c r="T633" s="263"/>
      <c r="U633" s="263"/>
      <c r="V633" s="263"/>
      <c r="W633" s="263"/>
      <c r="X633" s="263"/>
      <c r="Y633" s="263"/>
      <c r="Z633" s="263"/>
      <c r="AA633" s="263"/>
      <c r="AB633" s="263"/>
      <c r="AC633" s="263"/>
      <c r="AD633" s="263"/>
      <c r="AE633" s="263"/>
      <c r="AF633" s="263"/>
      <c r="AG633" s="263"/>
      <c r="AH633" s="263"/>
      <c r="AI633" s="263"/>
      <c r="AJ633" s="263"/>
      <c r="AK633" s="263"/>
      <c r="AL633" s="263"/>
      <c r="AM633" s="263"/>
      <c r="AN633" s="263"/>
      <c r="AO633" s="263"/>
      <c r="AP633" s="263"/>
      <c r="AQ633" s="263"/>
      <c r="AR633" s="263"/>
      <c r="AS633" s="263"/>
      <c r="AT633" s="263"/>
      <c r="AU633" s="263"/>
      <c r="AV633" s="263"/>
      <c r="AW633" s="263"/>
      <c r="AX633" s="263"/>
      <c r="AY633" s="263"/>
      <c r="AZ633" s="263"/>
      <c r="BA633" s="263"/>
      <c r="BB633" s="263"/>
      <c r="BC633" s="263"/>
      <c r="BD633" s="263"/>
      <c r="BE633" s="263"/>
      <c r="BF633" s="263"/>
      <c r="BG633" s="263"/>
    </row>
    <row r="634" spans="1:59" s="212" customFormat="1" x14ac:dyDescent="0.3">
      <c r="A634" s="270"/>
      <c r="B634" s="271"/>
      <c r="J634" s="550"/>
      <c r="K634" s="263"/>
      <c r="L634" s="263"/>
      <c r="M634" s="263"/>
      <c r="N634" s="263"/>
      <c r="O634" s="263"/>
      <c r="P634" s="263"/>
      <c r="Q634" s="263"/>
      <c r="R634" s="263"/>
      <c r="S634" s="263"/>
      <c r="T634" s="263"/>
      <c r="U634" s="263"/>
      <c r="V634" s="263"/>
      <c r="W634" s="263"/>
      <c r="X634" s="263"/>
      <c r="Y634" s="263"/>
      <c r="Z634" s="263"/>
      <c r="AA634" s="263"/>
      <c r="AB634" s="263"/>
      <c r="AC634" s="263"/>
      <c r="AD634" s="263"/>
      <c r="AE634" s="263"/>
      <c r="AF634" s="263"/>
      <c r="AG634" s="263"/>
      <c r="AH634" s="263"/>
      <c r="AI634" s="263"/>
      <c r="AJ634" s="263"/>
      <c r="AK634" s="263"/>
      <c r="AL634" s="263"/>
      <c r="AM634" s="263"/>
      <c r="AN634" s="263"/>
      <c r="AO634" s="263"/>
      <c r="AP634" s="263"/>
      <c r="AQ634" s="263"/>
      <c r="AR634" s="263"/>
      <c r="AS634" s="263"/>
      <c r="AT634" s="263"/>
      <c r="AU634" s="263"/>
      <c r="AV634" s="263"/>
      <c r="AW634" s="263"/>
      <c r="AX634" s="263"/>
      <c r="AY634" s="263"/>
      <c r="AZ634" s="263"/>
      <c r="BA634" s="263"/>
      <c r="BB634" s="263"/>
      <c r="BC634" s="263"/>
      <c r="BD634" s="263"/>
      <c r="BE634" s="263"/>
      <c r="BF634" s="263"/>
      <c r="BG634" s="263"/>
    </row>
    <row r="635" spans="1:59" s="212" customFormat="1" x14ac:dyDescent="0.3">
      <c r="A635" s="270"/>
      <c r="B635" s="271"/>
      <c r="J635" s="550"/>
      <c r="K635" s="263"/>
      <c r="L635" s="263"/>
      <c r="M635" s="263"/>
      <c r="N635" s="263"/>
      <c r="O635" s="263"/>
      <c r="P635" s="263"/>
      <c r="Q635" s="263"/>
      <c r="R635" s="263"/>
      <c r="S635" s="263"/>
      <c r="T635" s="263"/>
      <c r="U635" s="263"/>
      <c r="V635" s="263"/>
      <c r="W635" s="263"/>
      <c r="X635" s="263"/>
      <c r="Y635" s="263"/>
      <c r="Z635" s="263"/>
      <c r="AA635" s="263"/>
      <c r="AB635" s="263"/>
      <c r="AC635" s="263"/>
      <c r="AD635" s="263"/>
      <c r="AE635" s="263"/>
      <c r="AF635" s="263"/>
      <c r="AG635" s="263"/>
      <c r="AH635" s="263"/>
      <c r="AI635" s="263"/>
      <c r="AJ635" s="263"/>
      <c r="AK635" s="263"/>
      <c r="AL635" s="263"/>
      <c r="AM635" s="263"/>
      <c r="AN635" s="263"/>
      <c r="AO635" s="263"/>
      <c r="AP635" s="263"/>
      <c r="AQ635" s="263"/>
      <c r="AR635" s="263"/>
      <c r="AS635" s="263"/>
      <c r="AT635" s="263"/>
      <c r="AU635" s="263"/>
      <c r="AV635" s="263"/>
      <c r="AW635" s="263"/>
      <c r="AX635" s="263"/>
      <c r="AY635" s="263"/>
      <c r="AZ635" s="263"/>
      <c r="BA635" s="263"/>
      <c r="BB635" s="263"/>
      <c r="BC635" s="263"/>
      <c r="BD635" s="263"/>
      <c r="BE635" s="263"/>
      <c r="BF635" s="263"/>
      <c r="BG635" s="263"/>
    </row>
    <row r="636" spans="1:59" s="212" customFormat="1" x14ac:dyDescent="0.3">
      <c r="A636" s="270"/>
      <c r="B636" s="271"/>
      <c r="J636" s="550"/>
      <c r="K636" s="263"/>
      <c r="L636" s="263"/>
      <c r="M636" s="263"/>
      <c r="N636" s="263"/>
      <c r="O636" s="263"/>
      <c r="P636" s="263"/>
      <c r="Q636" s="263"/>
      <c r="R636" s="263"/>
      <c r="S636" s="263"/>
      <c r="T636" s="263"/>
      <c r="U636" s="263"/>
      <c r="V636" s="263"/>
      <c r="W636" s="263"/>
      <c r="X636" s="263"/>
      <c r="Y636" s="263"/>
      <c r="Z636" s="263"/>
      <c r="AA636" s="263"/>
      <c r="AB636" s="263"/>
      <c r="AC636" s="263"/>
      <c r="AD636" s="263"/>
      <c r="AE636" s="263"/>
      <c r="AF636" s="263"/>
      <c r="AG636" s="263"/>
      <c r="AH636" s="263"/>
      <c r="AI636" s="263"/>
      <c r="AJ636" s="263"/>
      <c r="AK636" s="263"/>
      <c r="AL636" s="263"/>
      <c r="AM636" s="263"/>
      <c r="AN636" s="263"/>
      <c r="AO636" s="263"/>
      <c r="AP636" s="263"/>
      <c r="AQ636" s="263"/>
      <c r="AR636" s="263"/>
      <c r="AS636" s="263"/>
      <c r="AT636" s="263"/>
      <c r="AU636" s="263"/>
      <c r="AV636" s="263"/>
      <c r="AW636" s="263"/>
      <c r="AX636" s="263"/>
      <c r="AY636" s="263"/>
      <c r="AZ636" s="263"/>
      <c r="BA636" s="263"/>
      <c r="BB636" s="263"/>
      <c r="BC636" s="263"/>
      <c r="BD636" s="263"/>
      <c r="BE636" s="263"/>
      <c r="BF636" s="263"/>
      <c r="BG636" s="263"/>
    </row>
    <row r="637" spans="1:59" s="212" customFormat="1" x14ac:dyDescent="0.3">
      <c r="A637" s="270"/>
      <c r="B637" s="271"/>
      <c r="J637" s="550"/>
      <c r="K637" s="263"/>
      <c r="L637" s="263"/>
      <c r="M637" s="263"/>
      <c r="N637" s="263"/>
      <c r="O637" s="263"/>
      <c r="P637" s="263"/>
      <c r="Q637" s="263"/>
      <c r="R637" s="263"/>
      <c r="S637" s="263"/>
      <c r="T637" s="263"/>
      <c r="U637" s="263"/>
      <c r="V637" s="263"/>
      <c r="W637" s="263"/>
      <c r="X637" s="263"/>
      <c r="Y637" s="263"/>
      <c r="Z637" s="263"/>
      <c r="AA637" s="263"/>
      <c r="AB637" s="263"/>
      <c r="AC637" s="263"/>
      <c r="AD637" s="263"/>
      <c r="AE637" s="263"/>
      <c r="AF637" s="263"/>
      <c r="AG637" s="263"/>
      <c r="AH637" s="263"/>
      <c r="AI637" s="263"/>
      <c r="AJ637" s="263"/>
      <c r="AK637" s="263"/>
      <c r="AL637" s="263"/>
      <c r="AM637" s="263"/>
      <c r="AN637" s="263"/>
      <c r="AO637" s="263"/>
      <c r="AP637" s="263"/>
      <c r="AQ637" s="263"/>
      <c r="AR637" s="263"/>
      <c r="AS637" s="263"/>
      <c r="AT637" s="263"/>
      <c r="AU637" s="263"/>
      <c r="AV637" s="263"/>
      <c r="AW637" s="263"/>
      <c r="AX637" s="263"/>
      <c r="AY637" s="263"/>
      <c r="AZ637" s="263"/>
      <c r="BA637" s="263"/>
      <c r="BB637" s="263"/>
      <c r="BC637" s="263"/>
      <c r="BD637" s="263"/>
      <c r="BE637" s="263"/>
      <c r="BF637" s="263"/>
      <c r="BG637" s="263"/>
    </row>
    <row r="638" spans="1:59" s="212" customFormat="1" x14ac:dyDescent="0.3">
      <c r="A638" s="270"/>
      <c r="B638" s="271"/>
      <c r="J638" s="550"/>
      <c r="K638" s="263"/>
      <c r="L638" s="263"/>
      <c r="M638" s="263"/>
      <c r="N638" s="263"/>
      <c r="O638" s="263"/>
      <c r="P638" s="263"/>
      <c r="Q638" s="263"/>
      <c r="R638" s="263"/>
      <c r="S638" s="263"/>
      <c r="T638" s="263"/>
      <c r="U638" s="263"/>
      <c r="V638" s="263"/>
      <c r="W638" s="263"/>
      <c r="X638" s="263"/>
      <c r="Y638" s="263"/>
      <c r="Z638" s="263"/>
      <c r="AA638" s="263"/>
      <c r="AB638" s="263"/>
      <c r="AC638" s="263"/>
      <c r="AD638" s="263"/>
      <c r="AE638" s="263"/>
      <c r="AF638" s="263"/>
      <c r="AG638" s="263"/>
      <c r="AH638" s="263"/>
      <c r="AI638" s="263"/>
      <c r="AJ638" s="263"/>
      <c r="AK638" s="263"/>
      <c r="AL638" s="263"/>
      <c r="AM638" s="263"/>
      <c r="AN638" s="263"/>
      <c r="AO638" s="263"/>
      <c r="AP638" s="263"/>
      <c r="AQ638" s="263"/>
      <c r="AR638" s="263"/>
      <c r="AS638" s="263"/>
      <c r="AT638" s="263"/>
      <c r="AU638" s="263"/>
      <c r="AV638" s="263"/>
      <c r="AW638" s="263"/>
      <c r="AX638" s="263"/>
      <c r="AY638" s="263"/>
      <c r="AZ638" s="263"/>
      <c r="BA638" s="263"/>
      <c r="BB638" s="263"/>
      <c r="BC638" s="263"/>
      <c r="BD638" s="263"/>
      <c r="BE638" s="263"/>
      <c r="BF638" s="263"/>
      <c r="BG638" s="263"/>
    </row>
    <row r="639" spans="1:59" s="212" customFormat="1" x14ac:dyDescent="0.3">
      <c r="A639" s="270"/>
      <c r="B639" s="271"/>
      <c r="J639" s="550"/>
      <c r="K639" s="263"/>
      <c r="L639" s="263"/>
      <c r="M639" s="263"/>
      <c r="N639" s="263"/>
      <c r="O639" s="263"/>
      <c r="P639" s="263"/>
      <c r="Q639" s="263"/>
      <c r="R639" s="263"/>
      <c r="S639" s="263"/>
      <c r="T639" s="263"/>
      <c r="U639" s="263"/>
      <c r="V639" s="263"/>
      <c r="W639" s="263"/>
      <c r="X639" s="263"/>
      <c r="Y639" s="263"/>
      <c r="Z639" s="263"/>
      <c r="AA639" s="263"/>
      <c r="AB639" s="263"/>
      <c r="AC639" s="263"/>
      <c r="AD639" s="263"/>
      <c r="AE639" s="263"/>
      <c r="AF639" s="263"/>
      <c r="AG639" s="263"/>
      <c r="AH639" s="263"/>
      <c r="AI639" s="263"/>
      <c r="AJ639" s="263"/>
      <c r="AK639" s="263"/>
      <c r="AL639" s="263"/>
      <c r="AM639" s="263"/>
      <c r="AN639" s="263"/>
      <c r="AO639" s="263"/>
      <c r="AP639" s="263"/>
      <c r="AQ639" s="263"/>
      <c r="AR639" s="263"/>
      <c r="AS639" s="263"/>
      <c r="AT639" s="263"/>
      <c r="AU639" s="263"/>
      <c r="AV639" s="263"/>
      <c r="AW639" s="263"/>
      <c r="AX639" s="263"/>
      <c r="AY639" s="263"/>
      <c r="AZ639" s="263"/>
      <c r="BA639" s="263"/>
      <c r="BB639" s="263"/>
      <c r="BC639" s="263"/>
      <c r="BD639" s="263"/>
      <c r="BE639" s="263"/>
      <c r="BF639" s="263"/>
      <c r="BG639" s="263"/>
    </row>
    <row r="640" spans="1:59" s="212" customFormat="1" x14ac:dyDescent="0.3">
      <c r="A640" s="270"/>
      <c r="B640" s="271"/>
      <c r="J640" s="550"/>
      <c r="K640" s="263"/>
      <c r="L640" s="263"/>
      <c r="M640" s="263"/>
      <c r="N640" s="263"/>
      <c r="O640" s="263"/>
      <c r="P640" s="263"/>
      <c r="Q640" s="263"/>
      <c r="R640" s="263"/>
      <c r="S640" s="263"/>
      <c r="T640" s="263"/>
      <c r="U640" s="263"/>
      <c r="V640" s="263"/>
      <c r="W640" s="263"/>
      <c r="X640" s="263"/>
      <c r="Y640" s="263"/>
      <c r="Z640" s="263"/>
      <c r="AA640" s="263"/>
      <c r="AB640" s="263"/>
      <c r="AC640" s="263"/>
      <c r="AD640" s="263"/>
      <c r="AE640" s="263"/>
      <c r="AF640" s="263"/>
      <c r="AG640" s="263"/>
      <c r="AH640" s="263"/>
      <c r="AI640" s="263"/>
      <c r="AJ640" s="263"/>
      <c r="AK640" s="263"/>
      <c r="AL640" s="263"/>
      <c r="AM640" s="263"/>
      <c r="AN640" s="263"/>
      <c r="AO640" s="263"/>
      <c r="AP640" s="263"/>
      <c r="AQ640" s="263"/>
      <c r="AR640" s="263"/>
      <c r="AS640" s="263"/>
      <c r="AT640" s="263"/>
      <c r="AU640" s="263"/>
      <c r="AV640" s="263"/>
      <c r="AW640" s="263"/>
      <c r="AX640" s="263"/>
      <c r="AY640" s="263"/>
      <c r="AZ640" s="263"/>
      <c r="BA640" s="263"/>
      <c r="BB640" s="263"/>
      <c r="BC640" s="263"/>
      <c r="BD640" s="263"/>
      <c r="BE640" s="263"/>
      <c r="BF640" s="263"/>
      <c r="BG640" s="263"/>
    </row>
    <row r="641" spans="1:59" s="212" customFormat="1" x14ac:dyDescent="0.3">
      <c r="A641" s="270"/>
      <c r="B641" s="271"/>
      <c r="J641" s="550"/>
      <c r="K641" s="263"/>
      <c r="L641" s="263"/>
      <c r="M641" s="263"/>
      <c r="N641" s="263"/>
      <c r="O641" s="263"/>
      <c r="P641" s="263"/>
      <c r="Q641" s="263"/>
      <c r="R641" s="263"/>
      <c r="S641" s="263"/>
      <c r="T641" s="263"/>
      <c r="U641" s="263"/>
      <c r="V641" s="263"/>
      <c r="W641" s="263"/>
      <c r="X641" s="263"/>
      <c r="Y641" s="263"/>
      <c r="Z641" s="263"/>
      <c r="AA641" s="263"/>
      <c r="AB641" s="263"/>
      <c r="AC641" s="263"/>
      <c r="AD641" s="263"/>
      <c r="AE641" s="263"/>
      <c r="AF641" s="263"/>
      <c r="AG641" s="263"/>
      <c r="AH641" s="263"/>
      <c r="AI641" s="263"/>
      <c r="AJ641" s="263"/>
      <c r="AK641" s="263"/>
      <c r="AL641" s="263"/>
      <c r="AM641" s="263"/>
      <c r="AN641" s="263"/>
      <c r="AO641" s="263"/>
      <c r="AP641" s="263"/>
      <c r="AQ641" s="263"/>
      <c r="AR641" s="263"/>
      <c r="AS641" s="263"/>
      <c r="AT641" s="263"/>
      <c r="AU641" s="263"/>
      <c r="AV641" s="263"/>
      <c r="AW641" s="263"/>
      <c r="AX641" s="263"/>
      <c r="AY641" s="263"/>
      <c r="AZ641" s="263"/>
      <c r="BA641" s="263"/>
      <c r="BB641" s="263"/>
      <c r="BC641" s="263"/>
      <c r="BD641" s="263"/>
      <c r="BE641" s="263"/>
      <c r="BF641" s="263"/>
      <c r="BG641" s="263"/>
    </row>
    <row r="642" spans="1:59" s="212" customFormat="1" x14ac:dyDescent="0.3">
      <c r="A642" s="270"/>
      <c r="B642" s="271"/>
      <c r="J642" s="550"/>
      <c r="K642" s="263"/>
      <c r="L642" s="263"/>
      <c r="M642" s="263"/>
      <c r="N642" s="263"/>
      <c r="O642" s="263"/>
      <c r="P642" s="263"/>
      <c r="Q642" s="263"/>
      <c r="R642" s="263"/>
      <c r="S642" s="263"/>
      <c r="T642" s="263"/>
      <c r="U642" s="263"/>
      <c r="V642" s="263"/>
      <c r="W642" s="263"/>
      <c r="X642" s="263"/>
      <c r="Y642" s="263"/>
      <c r="Z642" s="263"/>
      <c r="AA642" s="263"/>
      <c r="AB642" s="263"/>
      <c r="AC642" s="263"/>
      <c r="AD642" s="263"/>
      <c r="AE642" s="263"/>
      <c r="AF642" s="263"/>
      <c r="AG642" s="263"/>
      <c r="AH642" s="263"/>
      <c r="AI642" s="263"/>
      <c r="AJ642" s="263"/>
      <c r="AK642" s="263"/>
      <c r="AL642" s="263"/>
      <c r="AM642" s="263"/>
      <c r="AN642" s="263"/>
      <c r="AO642" s="263"/>
      <c r="AP642" s="263"/>
      <c r="AQ642" s="263"/>
      <c r="AR642" s="263"/>
      <c r="AS642" s="263"/>
      <c r="AT642" s="263"/>
      <c r="AU642" s="263"/>
      <c r="AV642" s="263"/>
      <c r="AW642" s="263"/>
      <c r="AX642" s="263"/>
      <c r="AY642" s="263"/>
      <c r="AZ642" s="263"/>
      <c r="BA642" s="263"/>
      <c r="BB642" s="263"/>
      <c r="BC642" s="263"/>
      <c r="BD642" s="263"/>
      <c r="BE642" s="263"/>
      <c r="BF642" s="263"/>
      <c r="BG642" s="263"/>
    </row>
    <row r="643" spans="1:59" s="212" customFormat="1" x14ac:dyDescent="0.3">
      <c r="A643" s="270"/>
      <c r="B643" s="271"/>
      <c r="J643" s="550"/>
      <c r="K643" s="263"/>
      <c r="L643" s="263"/>
      <c r="M643" s="263"/>
      <c r="N643" s="263"/>
      <c r="O643" s="263"/>
      <c r="P643" s="263"/>
      <c r="Q643" s="263"/>
      <c r="R643" s="263"/>
      <c r="S643" s="263"/>
      <c r="T643" s="263"/>
      <c r="U643" s="263"/>
      <c r="V643" s="263"/>
      <c r="W643" s="263"/>
      <c r="X643" s="263"/>
      <c r="Y643" s="263"/>
      <c r="Z643" s="263"/>
      <c r="AA643" s="263"/>
      <c r="AB643" s="263"/>
      <c r="AC643" s="263"/>
      <c r="AD643" s="263"/>
      <c r="AE643" s="263"/>
      <c r="AF643" s="263"/>
      <c r="AG643" s="263"/>
      <c r="AH643" s="263"/>
      <c r="AI643" s="263"/>
      <c r="AJ643" s="263"/>
      <c r="AK643" s="263"/>
      <c r="AL643" s="263"/>
      <c r="AM643" s="263"/>
      <c r="AN643" s="263"/>
      <c r="AO643" s="263"/>
      <c r="AP643" s="263"/>
      <c r="AQ643" s="263"/>
      <c r="AR643" s="263"/>
      <c r="AS643" s="263"/>
      <c r="AT643" s="263"/>
      <c r="AU643" s="263"/>
      <c r="AV643" s="263"/>
      <c r="AW643" s="263"/>
      <c r="AX643" s="263"/>
      <c r="AY643" s="263"/>
      <c r="AZ643" s="263"/>
      <c r="BA643" s="263"/>
      <c r="BB643" s="263"/>
      <c r="BC643" s="263"/>
      <c r="BD643" s="263"/>
      <c r="BE643" s="263"/>
      <c r="BF643" s="263"/>
      <c r="BG643" s="263"/>
    </row>
    <row r="644" spans="1:59" s="212" customFormat="1" x14ac:dyDescent="0.3">
      <c r="A644" s="270"/>
      <c r="B644" s="271"/>
      <c r="J644" s="550"/>
      <c r="K644" s="263"/>
      <c r="L644" s="263"/>
      <c r="M644" s="263"/>
      <c r="N644" s="263"/>
      <c r="O644" s="263"/>
      <c r="P644" s="263"/>
      <c r="Q644" s="263"/>
      <c r="R644" s="263"/>
      <c r="S644" s="263"/>
      <c r="T644" s="263"/>
      <c r="U644" s="263"/>
      <c r="V644" s="263"/>
      <c r="W644" s="263"/>
      <c r="X644" s="263"/>
      <c r="Y644" s="263"/>
      <c r="Z644" s="263"/>
      <c r="AA644" s="263"/>
      <c r="AB644" s="263"/>
      <c r="AC644" s="263"/>
      <c r="AD644" s="263"/>
      <c r="AE644" s="263"/>
      <c r="AF644" s="263"/>
      <c r="AG644" s="263"/>
      <c r="AH644" s="263"/>
      <c r="AI644" s="263"/>
      <c r="AJ644" s="263"/>
      <c r="AK644" s="263"/>
      <c r="AL644" s="263"/>
      <c r="AM644" s="263"/>
      <c r="AN644" s="263"/>
      <c r="AO644" s="263"/>
      <c r="AP644" s="263"/>
      <c r="AQ644" s="263"/>
      <c r="AR644" s="263"/>
      <c r="AS644" s="263"/>
      <c r="AT644" s="263"/>
      <c r="AU644" s="263"/>
      <c r="AV644" s="263"/>
      <c r="AW644" s="263"/>
      <c r="AX644" s="263"/>
      <c r="AY644" s="263"/>
      <c r="AZ644" s="263"/>
      <c r="BA644" s="263"/>
      <c r="BB644" s="263"/>
      <c r="BC644" s="263"/>
      <c r="BD644" s="263"/>
      <c r="BE644" s="263"/>
      <c r="BF644" s="263"/>
      <c r="BG644" s="263"/>
    </row>
    <row r="645" spans="1:59" s="212" customFormat="1" x14ac:dyDescent="0.3">
      <c r="A645" s="270"/>
      <c r="B645" s="271"/>
      <c r="J645" s="550"/>
      <c r="K645" s="263"/>
      <c r="L645" s="263"/>
      <c r="M645" s="263"/>
      <c r="N645" s="263"/>
      <c r="O645" s="263"/>
      <c r="P645" s="263"/>
      <c r="Q645" s="263"/>
      <c r="R645" s="263"/>
      <c r="S645" s="263"/>
      <c r="T645" s="263"/>
      <c r="U645" s="263"/>
      <c r="V645" s="263"/>
      <c r="W645" s="263"/>
      <c r="X645" s="263"/>
      <c r="Y645" s="263"/>
      <c r="Z645" s="263"/>
      <c r="AA645" s="263"/>
      <c r="AB645" s="263"/>
      <c r="AC645" s="263"/>
      <c r="AD645" s="263"/>
      <c r="AE645" s="263"/>
      <c r="AF645" s="263"/>
      <c r="AG645" s="263"/>
      <c r="AH645" s="263"/>
      <c r="AI645" s="263"/>
      <c r="AJ645" s="263"/>
      <c r="AK645" s="263"/>
      <c r="AL645" s="263"/>
      <c r="AM645" s="263"/>
      <c r="AN645" s="263"/>
      <c r="AO645" s="263"/>
      <c r="AP645" s="263"/>
      <c r="AQ645" s="263"/>
      <c r="AR645" s="263"/>
      <c r="AS645" s="263"/>
      <c r="AT645" s="263"/>
      <c r="AU645" s="263"/>
      <c r="AV645" s="263"/>
      <c r="AW645" s="263"/>
      <c r="AX645" s="263"/>
      <c r="AY645" s="263"/>
      <c r="AZ645" s="263"/>
      <c r="BA645" s="263"/>
      <c r="BB645" s="263"/>
      <c r="BC645" s="263"/>
      <c r="BD645" s="263"/>
      <c r="BE645" s="263"/>
      <c r="BF645" s="263"/>
      <c r="BG645" s="263"/>
    </row>
    <row r="646" spans="1:59" s="212" customFormat="1" x14ac:dyDescent="0.3">
      <c r="A646" s="270"/>
      <c r="B646" s="271"/>
      <c r="J646" s="550"/>
      <c r="K646" s="263"/>
      <c r="L646" s="263"/>
      <c r="M646" s="263"/>
      <c r="N646" s="263"/>
      <c r="O646" s="263"/>
      <c r="P646" s="263"/>
      <c r="Q646" s="263"/>
      <c r="R646" s="263"/>
      <c r="S646" s="263"/>
      <c r="T646" s="263"/>
      <c r="U646" s="263"/>
      <c r="V646" s="263"/>
      <c r="W646" s="263"/>
      <c r="X646" s="263"/>
      <c r="Y646" s="263"/>
      <c r="Z646" s="263"/>
      <c r="AA646" s="263"/>
      <c r="AB646" s="263"/>
      <c r="AC646" s="263"/>
      <c r="AD646" s="263"/>
      <c r="AE646" s="263"/>
      <c r="AF646" s="263"/>
      <c r="AG646" s="263"/>
      <c r="AH646" s="263"/>
      <c r="AI646" s="263"/>
      <c r="AJ646" s="263"/>
      <c r="AK646" s="263"/>
      <c r="AL646" s="263"/>
      <c r="AM646" s="263"/>
      <c r="AN646" s="263"/>
      <c r="AO646" s="263"/>
      <c r="AP646" s="263"/>
      <c r="AQ646" s="263"/>
      <c r="AR646" s="263"/>
      <c r="AS646" s="263"/>
      <c r="AT646" s="263"/>
      <c r="AU646" s="263"/>
      <c r="AV646" s="263"/>
      <c r="AW646" s="263"/>
      <c r="AX646" s="263"/>
      <c r="AY646" s="263"/>
      <c r="AZ646" s="263"/>
      <c r="BA646" s="263"/>
      <c r="BB646" s="263"/>
      <c r="BC646" s="263"/>
      <c r="BD646" s="263"/>
      <c r="BE646" s="263"/>
      <c r="BF646" s="263"/>
      <c r="BG646" s="263"/>
    </row>
    <row r="647" spans="1:59" s="212" customFormat="1" x14ac:dyDescent="0.3">
      <c r="A647" s="270"/>
      <c r="B647" s="271"/>
      <c r="J647" s="550"/>
      <c r="K647" s="263"/>
      <c r="L647" s="263"/>
      <c r="M647" s="263"/>
      <c r="N647" s="263"/>
      <c r="O647" s="263"/>
      <c r="P647" s="263"/>
      <c r="Q647" s="263"/>
      <c r="R647" s="263"/>
      <c r="S647" s="263"/>
      <c r="T647" s="263"/>
      <c r="U647" s="263"/>
      <c r="V647" s="263"/>
      <c r="W647" s="263"/>
      <c r="X647" s="263"/>
      <c r="Y647" s="263"/>
      <c r="Z647" s="263"/>
      <c r="AA647" s="263"/>
      <c r="AB647" s="263"/>
      <c r="AC647" s="263"/>
      <c r="AD647" s="263"/>
      <c r="AE647" s="263"/>
      <c r="AF647" s="263"/>
      <c r="AG647" s="263"/>
      <c r="AH647" s="263"/>
      <c r="AI647" s="263"/>
      <c r="AJ647" s="263"/>
      <c r="AK647" s="263"/>
      <c r="AL647" s="263"/>
      <c r="AM647" s="263"/>
      <c r="AN647" s="263"/>
      <c r="AO647" s="263"/>
      <c r="AP647" s="263"/>
      <c r="AQ647" s="263"/>
      <c r="AR647" s="263"/>
      <c r="AS647" s="263"/>
      <c r="AT647" s="263"/>
      <c r="AU647" s="263"/>
      <c r="AV647" s="263"/>
      <c r="AW647" s="263"/>
      <c r="AX647" s="263"/>
      <c r="AY647" s="263"/>
      <c r="AZ647" s="263"/>
      <c r="BA647" s="263"/>
      <c r="BB647" s="263"/>
      <c r="BC647" s="263"/>
      <c r="BD647" s="263"/>
      <c r="BE647" s="263"/>
      <c r="BF647" s="263"/>
      <c r="BG647" s="263"/>
    </row>
    <row r="648" spans="1:59" s="212" customFormat="1" x14ac:dyDescent="0.3">
      <c r="A648" s="270"/>
      <c r="B648" s="271"/>
      <c r="J648" s="550"/>
      <c r="K648" s="263"/>
      <c r="L648" s="263"/>
      <c r="M648" s="263"/>
      <c r="N648" s="263"/>
      <c r="O648" s="263"/>
      <c r="P648" s="263"/>
      <c r="Q648" s="263"/>
      <c r="R648" s="263"/>
      <c r="S648" s="263"/>
      <c r="T648" s="263"/>
      <c r="U648" s="263"/>
      <c r="V648" s="263"/>
      <c r="W648" s="263"/>
      <c r="X648" s="263"/>
      <c r="Y648" s="263"/>
      <c r="Z648" s="263"/>
      <c r="AA648" s="263"/>
      <c r="AB648" s="263"/>
      <c r="AC648" s="263"/>
      <c r="AD648" s="263"/>
      <c r="AE648" s="263"/>
      <c r="AF648" s="263"/>
      <c r="AG648" s="263"/>
      <c r="AH648" s="263"/>
      <c r="AI648" s="263"/>
      <c r="AJ648" s="263"/>
      <c r="AK648" s="263"/>
      <c r="AL648" s="263"/>
      <c r="AM648" s="263"/>
      <c r="AN648" s="263"/>
      <c r="AO648" s="263"/>
      <c r="AP648" s="263"/>
      <c r="AQ648" s="263"/>
      <c r="AR648" s="263"/>
      <c r="AS648" s="263"/>
      <c r="AT648" s="263"/>
      <c r="AU648" s="263"/>
      <c r="AV648" s="263"/>
      <c r="AW648" s="263"/>
      <c r="AX648" s="263"/>
      <c r="AY648" s="263"/>
      <c r="AZ648" s="263"/>
      <c r="BA648" s="263"/>
      <c r="BB648" s="263"/>
      <c r="BC648" s="263"/>
      <c r="BD648" s="263"/>
      <c r="BE648" s="263"/>
      <c r="BF648" s="263"/>
      <c r="BG648" s="263"/>
    </row>
  </sheetData>
  <mergeCells count="44">
    <mergeCell ref="A259:A261"/>
    <mergeCell ref="B259:B261"/>
    <mergeCell ref="C259:I259"/>
    <mergeCell ref="C260:C261"/>
    <mergeCell ref="D260:G260"/>
    <mergeCell ref="H260:H261"/>
    <mergeCell ref="I260:I261"/>
    <mergeCell ref="A214:A216"/>
    <mergeCell ref="B214:B216"/>
    <mergeCell ref="C214:I214"/>
    <mergeCell ref="C215:C216"/>
    <mergeCell ref="D215:G215"/>
    <mergeCell ref="H215:H216"/>
    <mergeCell ref="I215:I216"/>
    <mergeCell ref="A161:A163"/>
    <mergeCell ref="B161:B163"/>
    <mergeCell ref="C161:I161"/>
    <mergeCell ref="C162:C163"/>
    <mergeCell ref="D162:G162"/>
    <mergeCell ref="H162:H163"/>
    <mergeCell ref="I162:I163"/>
    <mergeCell ref="A104:A106"/>
    <mergeCell ref="B104:B106"/>
    <mergeCell ref="C104:I104"/>
    <mergeCell ref="C105:C106"/>
    <mergeCell ref="D105:G105"/>
    <mergeCell ref="H105:H106"/>
    <mergeCell ref="I105:I106"/>
    <mergeCell ref="A57:A59"/>
    <mergeCell ref="B57:B59"/>
    <mergeCell ref="C57:I57"/>
    <mergeCell ref="C58:C59"/>
    <mergeCell ref="D58:G58"/>
    <mergeCell ref="H58:H59"/>
    <mergeCell ref="I58:I59"/>
    <mergeCell ref="B8:F8"/>
    <mergeCell ref="B11:G11"/>
    <mergeCell ref="A14:A16"/>
    <mergeCell ref="B14:B16"/>
    <mergeCell ref="C14:I14"/>
    <mergeCell ref="C15:C16"/>
    <mergeCell ref="D15:G15"/>
    <mergeCell ref="H15:H16"/>
    <mergeCell ref="I15:I16"/>
  </mergeCells>
  <pageMargins left="0.7" right="0.7" top="0.75" bottom="0.75" header="0.3" footer="0.3"/>
  <pageSetup paperSize="9" scale="64" fitToHeight="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648"/>
  <sheetViews>
    <sheetView zoomScale="73" zoomScaleNormal="73" workbookViewId="0">
      <selection activeCell="K12" sqref="K12"/>
    </sheetView>
  </sheetViews>
  <sheetFormatPr defaultRowHeight="14.4" x14ac:dyDescent="0.3"/>
  <cols>
    <col min="1" max="1" width="10.109375" style="149" customWidth="1"/>
    <col min="2" max="2" width="77.109375" style="144" customWidth="1"/>
    <col min="3" max="3" width="17" customWidth="1"/>
    <col min="4" max="4" width="12.6640625" customWidth="1"/>
    <col min="5" max="5" width="12" customWidth="1"/>
    <col min="6" max="6" width="12.88671875" customWidth="1"/>
    <col min="7" max="7" width="14.109375" customWidth="1"/>
    <col min="8" max="8" width="10.21875" customWidth="1"/>
    <col min="9" max="9" width="14.109375" customWidth="1"/>
    <col min="10" max="10" width="23.21875" style="550" customWidth="1"/>
    <col min="11" max="11" width="68.88671875" style="263" customWidth="1"/>
    <col min="12" max="12" width="13.109375" style="263" customWidth="1"/>
    <col min="13" max="13" width="10.33203125" style="263" bestFit="1" customWidth="1"/>
    <col min="14" max="14" width="11.88671875" style="263" customWidth="1"/>
    <col min="15" max="15" width="8.88671875" style="263"/>
    <col min="16" max="16" width="13.6640625" style="263" customWidth="1"/>
    <col min="17" max="17" width="8.88671875" style="263"/>
    <col min="18" max="18" width="14.44140625" style="263" customWidth="1"/>
    <col min="19" max="58" width="8.88671875" style="263"/>
    <col min="59" max="59" width="8.88671875" style="199"/>
  </cols>
  <sheetData>
    <row r="1" spans="1:18" ht="15.6" x14ac:dyDescent="0.3">
      <c r="A1" s="141"/>
      <c r="B1" s="142"/>
      <c r="C1" s="142"/>
      <c r="D1" s="142"/>
      <c r="E1" s="142"/>
    </row>
    <row r="2" spans="1:18" ht="15.6" x14ac:dyDescent="0.3">
      <c r="A2" s="143" t="s">
        <v>117</v>
      </c>
      <c r="C2" s="145"/>
      <c r="D2" s="145"/>
      <c r="E2" s="145"/>
    </row>
    <row r="3" spans="1:18" ht="15.6" x14ac:dyDescent="0.3">
      <c r="A3" s="143" t="s">
        <v>0</v>
      </c>
      <c r="C3" s="145"/>
    </row>
    <row r="4" spans="1:18" ht="15.6" x14ac:dyDescent="0.3">
      <c r="A4" s="143" t="s">
        <v>1</v>
      </c>
      <c r="B4" s="598" t="s">
        <v>381</v>
      </c>
      <c r="C4" s="147"/>
    </row>
    <row r="5" spans="1:18" ht="15.6" x14ac:dyDescent="0.3">
      <c r="B5" s="150" t="s">
        <v>196</v>
      </c>
      <c r="C5" s="147"/>
    </row>
    <row r="6" spans="1:18" ht="15.6" x14ac:dyDescent="0.3">
      <c r="A6" s="151"/>
      <c r="B6" s="150" t="s">
        <v>382</v>
      </c>
      <c r="C6" s="147"/>
    </row>
    <row r="7" spans="1:18" ht="15.6" x14ac:dyDescent="0.3">
      <c r="B7" s="151" t="s">
        <v>404</v>
      </c>
      <c r="C7" s="152"/>
      <c r="D7" s="152"/>
      <c r="E7" s="152"/>
    </row>
    <row r="8" spans="1:18" ht="15.6" x14ac:dyDescent="0.3">
      <c r="A8" s="153"/>
      <c r="B8" s="152"/>
      <c r="C8" s="154"/>
      <c r="D8" s="155"/>
      <c r="E8" s="152"/>
    </row>
    <row r="9" spans="1:18" ht="15.6" x14ac:dyDescent="0.3">
      <c r="B9" s="652" t="s">
        <v>370</v>
      </c>
      <c r="C9" s="652"/>
      <c r="D9" s="652"/>
      <c r="E9" s="652"/>
      <c r="F9" s="652"/>
    </row>
    <row r="11" spans="1:18" ht="24.6" x14ac:dyDescent="0.4">
      <c r="A11" s="156"/>
      <c r="B11" s="653" t="s">
        <v>228</v>
      </c>
      <c r="C11" s="653"/>
      <c r="D11" s="653"/>
      <c r="E11" s="653"/>
      <c r="F11" s="653"/>
      <c r="G11" s="653"/>
    </row>
    <row r="12" spans="1:18" x14ac:dyDescent="0.3">
      <c r="A12" s="156"/>
      <c r="B12" s="157"/>
      <c r="C12" s="158"/>
    </row>
    <row r="13" spans="1:18" ht="15" thickBot="1" x14ac:dyDescent="0.35">
      <c r="A13" s="159" t="s">
        <v>229</v>
      </c>
    </row>
    <row r="14" spans="1:18" ht="15.75" customHeight="1" thickBot="1" x14ac:dyDescent="0.35">
      <c r="A14" s="648" t="s">
        <v>4</v>
      </c>
      <c r="B14" s="650" t="s">
        <v>230</v>
      </c>
      <c r="C14" s="638" t="s">
        <v>231</v>
      </c>
      <c r="D14" s="656"/>
      <c r="E14" s="656"/>
      <c r="F14" s="656"/>
      <c r="G14" s="656"/>
      <c r="H14" s="656"/>
      <c r="I14" s="657"/>
      <c r="J14" s="551"/>
      <c r="K14" s="273"/>
      <c r="L14" s="273"/>
      <c r="M14" s="273"/>
      <c r="N14" s="273"/>
      <c r="O14" s="273"/>
      <c r="P14" s="273"/>
      <c r="Q14" s="273"/>
      <c r="R14" s="273"/>
    </row>
    <row r="15" spans="1:18" ht="15" customHeight="1" x14ac:dyDescent="0.3">
      <c r="A15" s="654"/>
      <c r="B15" s="655"/>
      <c r="C15" s="641" t="s">
        <v>309</v>
      </c>
      <c r="D15" s="643" t="s">
        <v>232</v>
      </c>
      <c r="E15" s="645"/>
      <c r="F15" s="645"/>
      <c r="G15" s="645"/>
      <c r="H15" s="645" t="s">
        <v>233</v>
      </c>
      <c r="I15" s="646" t="s">
        <v>234</v>
      </c>
      <c r="J15" s="551"/>
      <c r="K15" s="513"/>
      <c r="L15" s="514"/>
      <c r="M15" s="273"/>
      <c r="N15" s="273"/>
      <c r="O15" s="273"/>
      <c r="P15" s="273"/>
      <c r="Q15" s="273"/>
      <c r="R15" s="273"/>
    </row>
    <row r="16" spans="1:18" ht="28.5" customHeight="1" x14ac:dyDescent="0.3">
      <c r="A16" s="654"/>
      <c r="B16" s="655"/>
      <c r="C16" s="642"/>
      <c r="D16" s="599" t="s">
        <v>235</v>
      </c>
      <c r="E16" s="600" t="s">
        <v>236</v>
      </c>
      <c r="F16" s="600" t="s">
        <v>237</v>
      </c>
      <c r="G16" s="600" t="s">
        <v>238</v>
      </c>
      <c r="H16" s="645"/>
      <c r="I16" s="646"/>
      <c r="J16" s="551"/>
      <c r="K16" s="513"/>
      <c r="L16" s="514"/>
      <c r="M16" s="272"/>
      <c r="N16" s="272"/>
      <c r="O16" s="272"/>
      <c r="P16" s="272"/>
      <c r="Q16" s="273"/>
      <c r="R16" s="273"/>
    </row>
    <row r="17" spans="1:18" ht="15" thickBot="1" x14ac:dyDescent="0.35">
      <c r="A17" s="200" t="s">
        <v>239</v>
      </c>
      <c r="B17" s="244" t="s">
        <v>240</v>
      </c>
      <c r="C17" s="247" t="s">
        <v>241</v>
      </c>
      <c r="D17" s="246" t="s">
        <v>242</v>
      </c>
      <c r="E17" s="167" t="s">
        <v>243</v>
      </c>
      <c r="F17" s="167" t="s">
        <v>244</v>
      </c>
      <c r="G17" s="167" t="s">
        <v>245</v>
      </c>
      <c r="H17" s="167" t="s">
        <v>246</v>
      </c>
      <c r="I17" s="168" t="s">
        <v>247</v>
      </c>
      <c r="J17" s="552"/>
      <c r="K17" s="461"/>
      <c r="L17" s="462"/>
      <c r="M17" s="462"/>
      <c r="N17" s="462"/>
      <c r="O17" s="462"/>
      <c r="P17" s="462"/>
      <c r="Q17" s="462"/>
      <c r="R17" s="462"/>
    </row>
    <row r="18" spans="1:18" ht="15.75" customHeight="1" x14ac:dyDescent="0.3">
      <c r="A18" s="532" t="s">
        <v>360</v>
      </c>
      <c r="B18" s="539" t="s">
        <v>361</v>
      </c>
      <c r="C18" s="541">
        <f>SUM(D18:I18)</f>
        <v>478486049</v>
      </c>
      <c r="D18" s="533">
        <f>SUM(D19+D31+D34+D39)</f>
        <v>0</v>
      </c>
      <c r="E18" s="534">
        <f t="shared" ref="E18:I18" si="0">SUM(E19+E31+E34+E39)</f>
        <v>7096980</v>
      </c>
      <c r="F18" s="534">
        <f t="shared" si="0"/>
        <v>300000</v>
      </c>
      <c r="G18" s="534">
        <f t="shared" si="0"/>
        <v>270775000</v>
      </c>
      <c r="H18" s="534">
        <f t="shared" si="0"/>
        <v>0</v>
      </c>
      <c r="I18" s="535">
        <f t="shared" si="0"/>
        <v>200314069</v>
      </c>
      <c r="J18" s="552"/>
      <c r="K18" s="461"/>
      <c r="L18" s="462"/>
      <c r="M18" s="462"/>
      <c r="N18" s="462"/>
      <c r="O18" s="462"/>
      <c r="P18" s="462"/>
      <c r="Q18" s="462"/>
      <c r="R18" s="462"/>
    </row>
    <row r="19" spans="1:18" ht="15.75" customHeight="1" x14ac:dyDescent="0.3">
      <c r="A19" s="171">
        <v>740000</v>
      </c>
      <c r="B19" s="238" t="s">
        <v>342</v>
      </c>
      <c r="C19" s="254">
        <f>SUM(D19:I19)</f>
        <v>200314069</v>
      </c>
      <c r="D19" s="250">
        <f>D20+D23</f>
        <v>0</v>
      </c>
      <c r="E19" s="250">
        <f t="shared" ref="E19:I19" si="1">E20+E23</f>
        <v>0</v>
      </c>
      <c r="F19" s="250">
        <f t="shared" si="1"/>
        <v>0</v>
      </c>
      <c r="G19" s="250">
        <f t="shared" si="1"/>
        <v>0</v>
      </c>
      <c r="H19" s="250">
        <f t="shared" si="1"/>
        <v>0</v>
      </c>
      <c r="I19" s="250">
        <f t="shared" si="1"/>
        <v>200314069</v>
      </c>
      <c r="J19" s="553"/>
      <c r="K19" s="273"/>
      <c r="L19" s="463"/>
      <c r="M19" s="463"/>
      <c r="N19" s="463"/>
      <c r="O19" s="463"/>
      <c r="P19" s="463"/>
      <c r="Q19" s="463"/>
      <c r="R19" s="463"/>
    </row>
    <row r="20" spans="1:18" ht="15.75" customHeight="1" x14ac:dyDescent="0.3">
      <c r="A20" s="171">
        <v>741000</v>
      </c>
      <c r="B20" s="238" t="s">
        <v>248</v>
      </c>
      <c r="C20" s="254">
        <f t="shared" ref="C20:C38" si="2">SUM(D20:I20)</f>
        <v>500000</v>
      </c>
      <c r="D20" s="250">
        <f>SUM(D21:D22)</f>
        <v>0</v>
      </c>
      <c r="E20" s="172">
        <f t="shared" ref="E20:I20" si="3">SUM(E21:E22)</f>
        <v>0</v>
      </c>
      <c r="F20" s="172">
        <f t="shared" si="3"/>
        <v>0</v>
      </c>
      <c r="G20" s="172">
        <f t="shared" si="3"/>
        <v>0</v>
      </c>
      <c r="H20" s="172">
        <f t="shared" si="3"/>
        <v>0</v>
      </c>
      <c r="I20" s="176">
        <f t="shared" si="3"/>
        <v>500000</v>
      </c>
      <c r="J20" s="553"/>
      <c r="K20" s="273"/>
      <c r="L20" s="463"/>
      <c r="M20" s="463"/>
      <c r="N20" s="463"/>
      <c r="O20" s="463"/>
      <c r="P20" s="463"/>
      <c r="Q20" s="463"/>
      <c r="R20" s="463"/>
    </row>
    <row r="21" spans="1:18" ht="15.75" customHeight="1" x14ac:dyDescent="0.3">
      <c r="A21" s="283">
        <v>741400</v>
      </c>
      <c r="B21" s="284" t="s">
        <v>249</v>
      </c>
      <c r="C21" s="297">
        <f t="shared" si="2"/>
        <v>500000</v>
      </c>
      <c r="D21" s="303"/>
      <c r="E21" s="304"/>
      <c r="F21" s="304"/>
      <c r="G21" s="304"/>
      <c r="H21" s="304"/>
      <c r="I21" s="305">
        <v>500000</v>
      </c>
      <c r="J21" s="554"/>
      <c r="K21" s="458"/>
      <c r="L21" s="464"/>
      <c r="M21" s="450"/>
      <c r="N21" s="450"/>
      <c r="O21" s="450"/>
      <c r="P21" s="450"/>
      <c r="Q21" s="450"/>
      <c r="R21" s="450"/>
    </row>
    <row r="22" spans="1:18" ht="15.75" customHeight="1" x14ac:dyDescent="0.3">
      <c r="A22" s="283">
        <v>741500</v>
      </c>
      <c r="B22" s="284" t="s">
        <v>250</v>
      </c>
      <c r="C22" s="297">
        <f t="shared" si="2"/>
        <v>0</v>
      </c>
      <c r="D22" s="336"/>
      <c r="E22" s="337"/>
      <c r="F22" s="337"/>
      <c r="G22" s="337"/>
      <c r="H22" s="337"/>
      <c r="I22" s="338"/>
      <c r="J22" s="554"/>
      <c r="K22" s="458"/>
      <c r="L22" s="464"/>
      <c r="M22" s="465"/>
      <c r="N22" s="465"/>
      <c r="O22" s="465"/>
      <c r="P22" s="465"/>
      <c r="Q22" s="465"/>
      <c r="R22" s="465"/>
    </row>
    <row r="23" spans="1:18" ht="15.75" customHeight="1" x14ac:dyDescent="0.3">
      <c r="A23" s="171">
        <v>742000</v>
      </c>
      <c r="B23" s="238" t="s">
        <v>251</v>
      </c>
      <c r="C23" s="254">
        <f t="shared" si="2"/>
        <v>199814069</v>
      </c>
      <c r="D23" s="250">
        <f t="shared" ref="D23:I23" si="4">SUM(D25:D30)</f>
        <v>0</v>
      </c>
      <c r="E23" s="172">
        <f t="shared" si="4"/>
        <v>0</v>
      </c>
      <c r="F23" s="172">
        <f t="shared" si="4"/>
        <v>0</v>
      </c>
      <c r="G23" s="172">
        <f t="shared" si="4"/>
        <v>0</v>
      </c>
      <c r="H23" s="172">
        <f t="shared" si="4"/>
        <v>0</v>
      </c>
      <c r="I23" s="176">
        <f t="shared" si="4"/>
        <v>199814069</v>
      </c>
      <c r="J23" s="553"/>
      <c r="K23" s="273"/>
      <c r="L23" s="463"/>
      <c r="M23" s="463"/>
      <c r="N23" s="463"/>
      <c r="O23" s="463"/>
      <c r="P23" s="463"/>
      <c r="Q23" s="463"/>
      <c r="R23" s="463"/>
    </row>
    <row r="24" spans="1:18" ht="15.75" customHeight="1" x14ac:dyDescent="0.3">
      <c r="A24" s="285">
        <v>742300</v>
      </c>
      <c r="B24" s="286" t="s">
        <v>317</v>
      </c>
      <c r="C24" s="297">
        <f>SUM(D24:I24)</f>
        <v>199814069</v>
      </c>
      <c r="D24" s="298">
        <f t="shared" ref="D24:I24" si="5">SUM(D25:D30)</f>
        <v>0</v>
      </c>
      <c r="E24" s="299">
        <f t="shared" si="5"/>
        <v>0</v>
      </c>
      <c r="F24" s="299">
        <f t="shared" si="5"/>
        <v>0</v>
      </c>
      <c r="G24" s="299">
        <f t="shared" si="5"/>
        <v>0</v>
      </c>
      <c r="H24" s="299">
        <f t="shared" si="5"/>
        <v>0</v>
      </c>
      <c r="I24" s="300">
        <f t="shared" si="5"/>
        <v>199814069</v>
      </c>
      <c r="J24" s="554"/>
      <c r="K24" s="458"/>
      <c r="L24" s="464"/>
      <c r="M24" s="464"/>
      <c r="N24" s="464"/>
      <c r="O24" s="464"/>
      <c r="P24" s="464"/>
      <c r="Q24" s="464"/>
      <c r="R24" s="464"/>
    </row>
    <row r="25" spans="1:18" ht="15.75" customHeight="1" x14ac:dyDescent="0.3">
      <c r="A25" s="173">
        <v>74237304</v>
      </c>
      <c r="B25" s="227" t="s">
        <v>252</v>
      </c>
      <c r="C25" s="347">
        <f t="shared" si="2"/>
        <v>20000000</v>
      </c>
      <c r="D25" s="332"/>
      <c r="E25" s="333"/>
      <c r="F25" s="333"/>
      <c r="G25" s="333"/>
      <c r="H25" s="333"/>
      <c r="I25" s="350">
        <v>20000000</v>
      </c>
      <c r="J25" s="555"/>
      <c r="K25" s="218"/>
      <c r="L25" s="440"/>
      <c r="M25" s="442"/>
      <c r="N25" s="442"/>
      <c r="O25" s="442"/>
      <c r="P25" s="442"/>
      <c r="Q25" s="442"/>
      <c r="R25" s="466"/>
    </row>
    <row r="26" spans="1:18" ht="15.75" customHeight="1" x14ac:dyDescent="0.3">
      <c r="A26" s="173">
        <v>74237305</v>
      </c>
      <c r="B26" s="227" t="s">
        <v>253</v>
      </c>
      <c r="C26" s="347">
        <f t="shared" si="2"/>
        <v>120814069</v>
      </c>
      <c r="D26" s="332"/>
      <c r="E26" s="333"/>
      <c r="F26" s="333"/>
      <c r="G26" s="333"/>
      <c r="H26" s="333"/>
      <c r="I26" s="350">
        <v>120814069</v>
      </c>
      <c r="J26" s="555"/>
      <c r="K26" s="218"/>
      <c r="L26" s="440"/>
      <c r="M26" s="442"/>
      <c r="N26" s="442"/>
      <c r="O26" s="442"/>
      <c r="P26" s="442"/>
      <c r="Q26" s="442"/>
      <c r="R26" s="466"/>
    </row>
    <row r="27" spans="1:18" ht="15.75" customHeight="1" x14ac:dyDescent="0.3">
      <c r="A27" s="173">
        <v>74237310</v>
      </c>
      <c r="B27" s="227" t="s">
        <v>12</v>
      </c>
      <c r="C27" s="347">
        <f t="shared" si="2"/>
        <v>3000000</v>
      </c>
      <c r="D27" s="332"/>
      <c r="E27" s="333"/>
      <c r="F27" s="333"/>
      <c r="G27" s="333"/>
      <c r="H27" s="333"/>
      <c r="I27" s="350">
        <v>3000000</v>
      </c>
      <c r="J27" s="555"/>
      <c r="K27" s="218"/>
      <c r="L27" s="440"/>
      <c r="M27" s="442"/>
      <c r="N27" s="442"/>
      <c r="O27" s="442"/>
      <c r="P27" s="442"/>
      <c r="Q27" s="442"/>
      <c r="R27" s="466"/>
    </row>
    <row r="28" spans="1:18" ht="15.75" customHeight="1" x14ac:dyDescent="0.3">
      <c r="A28" s="173">
        <v>74237313</v>
      </c>
      <c r="B28" s="227" t="s">
        <v>13</v>
      </c>
      <c r="C28" s="347">
        <f t="shared" si="2"/>
        <v>24000000</v>
      </c>
      <c r="D28" s="332"/>
      <c r="E28" s="333"/>
      <c r="F28" s="333"/>
      <c r="G28" s="333"/>
      <c r="H28" s="333"/>
      <c r="I28" s="350">
        <v>24000000</v>
      </c>
      <c r="J28" s="555"/>
      <c r="K28" s="218"/>
      <c r="L28" s="440"/>
      <c r="M28" s="442"/>
      <c r="N28" s="442"/>
      <c r="O28" s="442"/>
      <c r="P28" s="442"/>
      <c r="Q28" s="442"/>
      <c r="R28" s="466"/>
    </row>
    <row r="29" spans="1:18" ht="15.75" customHeight="1" x14ac:dyDescent="0.3">
      <c r="A29" s="173">
        <v>74237314</v>
      </c>
      <c r="B29" s="227" t="s">
        <v>14</v>
      </c>
      <c r="C29" s="347">
        <f t="shared" si="2"/>
        <v>28000000</v>
      </c>
      <c r="D29" s="332"/>
      <c r="E29" s="333"/>
      <c r="F29" s="333"/>
      <c r="G29" s="333"/>
      <c r="H29" s="333"/>
      <c r="I29" s="350">
        <v>28000000</v>
      </c>
      <c r="J29" s="555"/>
      <c r="K29" s="218"/>
      <c r="L29" s="440"/>
      <c r="M29" s="442"/>
      <c r="N29" s="442"/>
      <c r="O29" s="442"/>
      <c r="P29" s="442"/>
      <c r="Q29" s="442"/>
      <c r="R29" s="466"/>
    </row>
    <row r="30" spans="1:18" ht="15.75" customHeight="1" x14ac:dyDescent="0.3">
      <c r="A30" s="173">
        <v>74237315</v>
      </c>
      <c r="B30" s="227" t="s">
        <v>15</v>
      </c>
      <c r="C30" s="347">
        <f t="shared" si="2"/>
        <v>4000000</v>
      </c>
      <c r="D30" s="332"/>
      <c r="E30" s="333"/>
      <c r="F30" s="333"/>
      <c r="G30" s="333"/>
      <c r="H30" s="333"/>
      <c r="I30" s="350">
        <v>4000000</v>
      </c>
      <c r="J30" s="555"/>
      <c r="K30" s="218"/>
      <c r="L30" s="440"/>
      <c r="M30" s="442"/>
      <c r="N30" s="442"/>
      <c r="O30" s="442"/>
      <c r="P30" s="442"/>
      <c r="Q30" s="442"/>
      <c r="R30" s="466"/>
    </row>
    <row r="31" spans="1:18" ht="15.75" customHeight="1" x14ac:dyDescent="0.3">
      <c r="A31" s="171">
        <v>772000</v>
      </c>
      <c r="B31" s="238" t="s">
        <v>351</v>
      </c>
      <c r="C31" s="254">
        <f t="shared" si="2"/>
        <v>300000</v>
      </c>
      <c r="D31" s="250">
        <f t="shared" ref="D31:I31" si="6">D33</f>
        <v>0</v>
      </c>
      <c r="E31" s="172">
        <f t="shared" si="6"/>
        <v>0</v>
      </c>
      <c r="F31" s="172">
        <f t="shared" si="6"/>
        <v>300000</v>
      </c>
      <c r="G31" s="172">
        <f t="shared" si="6"/>
        <v>0</v>
      </c>
      <c r="H31" s="172">
        <f t="shared" si="6"/>
        <v>0</v>
      </c>
      <c r="I31" s="176">
        <f t="shared" si="6"/>
        <v>0</v>
      </c>
      <c r="J31" s="553"/>
      <c r="K31" s="273"/>
      <c r="L31" s="463"/>
      <c r="M31" s="463"/>
      <c r="N31" s="463"/>
      <c r="O31" s="463"/>
      <c r="P31" s="463"/>
      <c r="Q31" s="463"/>
      <c r="R31" s="463"/>
    </row>
    <row r="32" spans="1:18" ht="15.75" customHeight="1" x14ac:dyDescent="0.3">
      <c r="A32" s="285">
        <v>772100</v>
      </c>
      <c r="B32" s="286" t="s">
        <v>347</v>
      </c>
      <c r="C32" s="348">
        <f>SUM(D32:I32)</f>
        <v>300000</v>
      </c>
      <c r="D32" s="340">
        <f>SUM(D33)</f>
        <v>0</v>
      </c>
      <c r="E32" s="536">
        <f t="shared" ref="E32:I32" si="7">SUM(E33)</f>
        <v>0</v>
      </c>
      <c r="F32" s="536">
        <f t="shared" si="7"/>
        <v>300000</v>
      </c>
      <c r="G32" s="537">
        <f t="shared" si="7"/>
        <v>0</v>
      </c>
      <c r="H32" s="537">
        <f t="shared" si="7"/>
        <v>0</v>
      </c>
      <c r="I32" s="538">
        <f t="shared" si="7"/>
        <v>0</v>
      </c>
      <c r="J32" s="554"/>
      <c r="K32" s="458"/>
      <c r="L32" s="467"/>
      <c r="M32" s="467"/>
      <c r="N32" s="467"/>
      <c r="O32" s="467"/>
      <c r="P32" s="468"/>
      <c r="Q32" s="468"/>
      <c r="R32" s="468"/>
    </row>
    <row r="33" spans="1:18" ht="15.75" customHeight="1" x14ac:dyDescent="0.3">
      <c r="A33" s="173">
        <v>772113</v>
      </c>
      <c r="B33" s="227" t="s">
        <v>121</v>
      </c>
      <c r="C33" s="347">
        <f t="shared" si="2"/>
        <v>300000</v>
      </c>
      <c r="D33" s="251"/>
      <c r="E33" s="174"/>
      <c r="F33" s="174">
        <v>300000</v>
      </c>
      <c r="G33" s="174"/>
      <c r="H33" s="174"/>
      <c r="I33" s="175"/>
      <c r="J33" s="555"/>
      <c r="K33" s="218"/>
      <c r="L33" s="440"/>
      <c r="M33" s="469"/>
      <c r="N33" s="469"/>
      <c r="O33" s="469"/>
      <c r="P33" s="469"/>
      <c r="Q33" s="469"/>
      <c r="R33" s="469"/>
    </row>
    <row r="34" spans="1:18" ht="15.75" customHeight="1" x14ac:dyDescent="0.3">
      <c r="A34" s="171">
        <v>781000</v>
      </c>
      <c r="B34" s="238" t="s">
        <v>319</v>
      </c>
      <c r="C34" s="254">
        <f t="shared" si="2"/>
        <v>270775000</v>
      </c>
      <c r="D34" s="250">
        <f>D36+D37</f>
        <v>0</v>
      </c>
      <c r="E34" s="172">
        <f t="shared" ref="E34:I34" si="8">E36+E37</f>
        <v>0</v>
      </c>
      <c r="F34" s="172">
        <f t="shared" si="8"/>
        <v>0</v>
      </c>
      <c r="G34" s="172">
        <f t="shared" si="8"/>
        <v>270775000</v>
      </c>
      <c r="H34" s="172">
        <f t="shared" si="8"/>
        <v>0</v>
      </c>
      <c r="I34" s="176">
        <f t="shared" si="8"/>
        <v>0</v>
      </c>
      <c r="J34" s="553"/>
      <c r="K34" s="273"/>
      <c r="L34" s="463"/>
      <c r="M34" s="463"/>
      <c r="N34" s="463"/>
      <c r="O34" s="463"/>
      <c r="P34" s="463"/>
      <c r="Q34" s="463"/>
      <c r="R34" s="463"/>
    </row>
    <row r="35" spans="1:18" ht="15.75" customHeight="1" x14ac:dyDescent="0.3">
      <c r="A35" s="283">
        <v>781100</v>
      </c>
      <c r="B35" s="284" t="s">
        <v>318</v>
      </c>
      <c r="C35" s="297">
        <f>SUM(D35:I35)</f>
        <v>270775000</v>
      </c>
      <c r="D35" s="298">
        <f>SUM(D36:D38)</f>
        <v>0</v>
      </c>
      <c r="E35" s="299">
        <f t="shared" ref="E35:I35" si="9">SUM(E36:E38)</f>
        <v>0</v>
      </c>
      <c r="F35" s="299">
        <f t="shared" si="9"/>
        <v>0</v>
      </c>
      <c r="G35" s="299">
        <f t="shared" si="9"/>
        <v>270775000</v>
      </c>
      <c r="H35" s="299">
        <f t="shared" si="9"/>
        <v>0</v>
      </c>
      <c r="I35" s="300">
        <f t="shared" si="9"/>
        <v>0</v>
      </c>
      <c r="J35" s="554"/>
      <c r="K35" s="458"/>
      <c r="L35" s="464"/>
      <c r="M35" s="464"/>
      <c r="N35" s="464"/>
      <c r="O35" s="464"/>
      <c r="P35" s="464"/>
      <c r="Q35" s="464"/>
      <c r="R35" s="464"/>
    </row>
    <row r="36" spans="1:18" ht="15.75" customHeight="1" x14ac:dyDescent="0.3">
      <c r="A36" s="173">
        <v>781112010</v>
      </c>
      <c r="B36" s="227" t="s">
        <v>17</v>
      </c>
      <c r="C36" s="347">
        <f t="shared" si="2"/>
        <v>213907000</v>
      </c>
      <c r="D36" s="332"/>
      <c r="E36" s="333"/>
      <c r="F36" s="333"/>
      <c r="G36" s="351">
        <v>213907000</v>
      </c>
      <c r="H36" s="333"/>
      <c r="I36" s="334"/>
      <c r="J36" s="555"/>
      <c r="K36" s="218"/>
      <c r="L36" s="440"/>
      <c r="M36" s="442"/>
      <c r="N36" s="442"/>
      <c r="O36" s="442"/>
      <c r="P36" s="466"/>
      <c r="Q36" s="442"/>
      <c r="R36" s="442"/>
    </row>
    <row r="37" spans="1:18" ht="15.75" customHeight="1" x14ac:dyDescent="0.3">
      <c r="A37" s="173">
        <v>781112011</v>
      </c>
      <c r="B37" s="227" t="s">
        <v>18</v>
      </c>
      <c r="C37" s="347">
        <f t="shared" si="2"/>
        <v>56868000</v>
      </c>
      <c r="D37" s="332"/>
      <c r="E37" s="333"/>
      <c r="F37" s="333"/>
      <c r="G37" s="351">
        <v>56868000</v>
      </c>
      <c r="H37" s="333"/>
      <c r="I37" s="334"/>
      <c r="J37" s="555"/>
      <c r="K37" s="218"/>
      <c r="L37" s="440"/>
      <c r="M37" s="442"/>
      <c r="N37" s="442"/>
      <c r="O37" s="442"/>
      <c r="P37" s="466"/>
      <c r="Q37" s="442"/>
      <c r="R37" s="442"/>
    </row>
    <row r="38" spans="1:18" ht="15.75" customHeight="1" x14ac:dyDescent="0.3">
      <c r="A38" s="173">
        <v>78111205</v>
      </c>
      <c r="B38" s="227" t="s">
        <v>355</v>
      </c>
      <c r="C38" s="347">
        <f t="shared" si="2"/>
        <v>0</v>
      </c>
      <c r="D38" s="332"/>
      <c r="E38" s="333"/>
      <c r="F38" s="333"/>
      <c r="G38" s="351"/>
      <c r="H38" s="333"/>
      <c r="I38" s="334"/>
      <c r="J38" s="555"/>
      <c r="K38" s="218"/>
      <c r="L38" s="440"/>
      <c r="M38" s="442"/>
      <c r="N38" s="442"/>
      <c r="O38" s="442"/>
      <c r="P38" s="466"/>
      <c r="Q38" s="442"/>
      <c r="R38" s="442"/>
    </row>
    <row r="39" spans="1:18" ht="15.75" customHeight="1" x14ac:dyDescent="0.3">
      <c r="A39" s="171">
        <v>791000</v>
      </c>
      <c r="B39" s="238" t="s">
        <v>254</v>
      </c>
      <c r="C39" s="254">
        <f>SUM(D39:I39)</f>
        <v>7096980</v>
      </c>
      <c r="D39" s="250">
        <f t="shared" ref="D39:I39" si="10">D41</f>
        <v>0</v>
      </c>
      <c r="E39" s="172">
        <f t="shared" si="10"/>
        <v>7096980</v>
      </c>
      <c r="F39" s="172">
        <f t="shared" si="10"/>
        <v>0</v>
      </c>
      <c r="G39" s="172">
        <f t="shared" si="10"/>
        <v>0</v>
      </c>
      <c r="H39" s="172">
        <f t="shared" si="10"/>
        <v>0</v>
      </c>
      <c r="I39" s="176">
        <f t="shared" si="10"/>
        <v>0</v>
      </c>
      <c r="J39" s="553"/>
      <c r="K39" s="273"/>
      <c r="L39" s="463"/>
      <c r="M39" s="463"/>
      <c r="N39" s="463"/>
      <c r="O39" s="463"/>
      <c r="P39" s="463"/>
      <c r="Q39" s="463"/>
      <c r="R39" s="463"/>
    </row>
    <row r="40" spans="1:18" ht="15.75" customHeight="1" x14ac:dyDescent="0.3">
      <c r="A40" s="283">
        <v>791100</v>
      </c>
      <c r="B40" s="284" t="s">
        <v>348</v>
      </c>
      <c r="C40" s="297">
        <f>SUM(D40:I40)</f>
        <v>7096980</v>
      </c>
      <c r="D40" s="298">
        <f>SUM(D41)</f>
        <v>0</v>
      </c>
      <c r="E40" s="299">
        <f t="shared" ref="E40:I40" si="11">SUM(E41)</f>
        <v>7096980</v>
      </c>
      <c r="F40" s="299">
        <f t="shared" si="11"/>
        <v>0</v>
      </c>
      <c r="G40" s="299">
        <f t="shared" si="11"/>
        <v>0</v>
      </c>
      <c r="H40" s="299">
        <f t="shared" si="11"/>
        <v>0</v>
      </c>
      <c r="I40" s="300">
        <f t="shared" si="11"/>
        <v>0</v>
      </c>
      <c r="J40" s="554"/>
      <c r="K40" s="458"/>
      <c r="L40" s="464"/>
      <c r="M40" s="464"/>
      <c r="N40" s="464"/>
      <c r="O40" s="464"/>
      <c r="P40" s="464"/>
      <c r="Q40" s="464"/>
      <c r="R40" s="464"/>
    </row>
    <row r="41" spans="1:18" ht="15.75" customHeight="1" x14ac:dyDescent="0.3">
      <c r="A41" s="224">
        <v>79111107</v>
      </c>
      <c r="B41" s="258" t="s">
        <v>204</v>
      </c>
      <c r="C41" s="347">
        <f t="shared" ref="C41:C47" si="12">SUM(D41:I41)</f>
        <v>7096980</v>
      </c>
      <c r="D41" s="332"/>
      <c r="E41" s="333">
        <v>7096980</v>
      </c>
      <c r="F41" s="333"/>
      <c r="G41" s="333"/>
      <c r="H41" s="333"/>
      <c r="I41" s="334"/>
      <c r="J41" s="555"/>
      <c r="K41" s="218"/>
      <c r="L41" s="440"/>
      <c r="M41" s="442"/>
      <c r="N41" s="442"/>
      <c r="O41" s="442"/>
      <c r="P41" s="442"/>
      <c r="Q41" s="442"/>
      <c r="R41" s="442"/>
    </row>
    <row r="42" spans="1:18" ht="15.75" customHeight="1" x14ac:dyDescent="0.3">
      <c r="A42" s="528">
        <v>800000</v>
      </c>
      <c r="B42" s="540" t="s">
        <v>359</v>
      </c>
      <c r="C42" s="542">
        <f t="shared" si="12"/>
        <v>11000000</v>
      </c>
      <c r="D42" s="529">
        <f>SUM(D43+D45+D47)</f>
        <v>0</v>
      </c>
      <c r="E42" s="530">
        <f t="shared" ref="E42:I42" si="13">SUM(E43+E45+E47)</f>
        <v>0</v>
      </c>
      <c r="F42" s="530">
        <f t="shared" si="13"/>
        <v>0</v>
      </c>
      <c r="G42" s="530">
        <f t="shared" si="13"/>
        <v>0</v>
      </c>
      <c r="H42" s="530">
        <f t="shared" si="13"/>
        <v>0</v>
      </c>
      <c r="I42" s="531">
        <f t="shared" si="13"/>
        <v>11000000</v>
      </c>
      <c r="J42" s="555"/>
      <c r="K42" s="218"/>
      <c r="L42" s="440"/>
      <c r="M42" s="442"/>
      <c r="N42" s="442"/>
      <c r="O42" s="442"/>
      <c r="P42" s="442"/>
      <c r="Q42" s="442"/>
      <c r="R42" s="442"/>
    </row>
    <row r="43" spans="1:18" ht="15.75" customHeight="1" x14ac:dyDescent="0.3">
      <c r="A43" s="171">
        <v>812000</v>
      </c>
      <c r="B43" s="238" t="s">
        <v>255</v>
      </c>
      <c r="C43" s="254">
        <f t="shared" si="12"/>
        <v>1000000</v>
      </c>
      <c r="D43" s="250">
        <f t="shared" ref="D43:I43" si="14">D44</f>
        <v>0</v>
      </c>
      <c r="E43" s="172">
        <f t="shared" si="14"/>
        <v>0</v>
      </c>
      <c r="F43" s="172">
        <f t="shared" si="14"/>
        <v>0</v>
      </c>
      <c r="G43" s="172">
        <f t="shared" si="14"/>
        <v>0</v>
      </c>
      <c r="H43" s="172">
        <f t="shared" si="14"/>
        <v>0</v>
      </c>
      <c r="I43" s="176">
        <f t="shared" si="14"/>
        <v>1000000</v>
      </c>
      <c r="J43" s="553"/>
      <c r="K43" s="273"/>
      <c r="L43" s="463"/>
      <c r="M43" s="463"/>
      <c r="N43" s="463"/>
      <c r="O43" s="463"/>
      <c r="P43" s="463"/>
      <c r="Q43" s="463"/>
      <c r="R43" s="463"/>
    </row>
    <row r="44" spans="1:18" ht="15.75" customHeight="1" x14ac:dyDescent="0.3">
      <c r="A44" s="283">
        <v>812100</v>
      </c>
      <c r="B44" s="284" t="s">
        <v>256</v>
      </c>
      <c r="C44" s="297">
        <f t="shared" si="12"/>
        <v>1000000</v>
      </c>
      <c r="D44" s="303"/>
      <c r="E44" s="304"/>
      <c r="F44" s="304"/>
      <c r="G44" s="304"/>
      <c r="H44" s="304"/>
      <c r="I44" s="305">
        <v>1000000</v>
      </c>
      <c r="J44" s="554"/>
      <c r="K44" s="458"/>
      <c r="L44" s="464"/>
      <c r="M44" s="450"/>
      <c r="N44" s="450"/>
      <c r="O44" s="450"/>
      <c r="P44" s="450"/>
      <c r="Q44" s="450"/>
      <c r="R44" s="450"/>
    </row>
    <row r="45" spans="1:18" ht="15.75" customHeight="1" x14ac:dyDescent="0.3">
      <c r="A45" s="171">
        <v>813000</v>
      </c>
      <c r="B45" s="238" t="s">
        <v>257</v>
      </c>
      <c r="C45" s="254">
        <f>SUM(D45:I45)</f>
        <v>0</v>
      </c>
      <c r="D45" s="250">
        <f t="shared" ref="D45:I45" si="15">D46</f>
        <v>0</v>
      </c>
      <c r="E45" s="172">
        <f t="shared" si="15"/>
        <v>0</v>
      </c>
      <c r="F45" s="172">
        <f t="shared" si="15"/>
        <v>0</v>
      </c>
      <c r="G45" s="172">
        <f t="shared" si="15"/>
        <v>0</v>
      </c>
      <c r="H45" s="172">
        <f t="shared" si="15"/>
        <v>0</v>
      </c>
      <c r="I45" s="176">
        <f t="shared" si="15"/>
        <v>0</v>
      </c>
      <c r="J45" s="553"/>
      <c r="K45" s="273"/>
      <c r="L45" s="463"/>
      <c r="M45" s="463"/>
      <c r="N45" s="463"/>
      <c r="O45" s="463"/>
      <c r="P45" s="463"/>
      <c r="Q45" s="463"/>
      <c r="R45" s="463"/>
    </row>
    <row r="46" spans="1:18" ht="15.75" customHeight="1" x14ac:dyDescent="0.3">
      <c r="A46" s="283">
        <v>813100</v>
      </c>
      <c r="B46" s="284" t="s">
        <v>258</v>
      </c>
      <c r="C46" s="297">
        <f t="shared" si="12"/>
        <v>0</v>
      </c>
      <c r="D46" s="303"/>
      <c r="E46" s="304"/>
      <c r="F46" s="304"/>
      <c r="G46" s="304"/>
      <c r="H46" s="304"/>
      <c r="I46" s="305"/>
      <c r="J46" s="554"/>
      <c r="K46" s="458"/>
      <c r="L46" s="464"/>
      <c r="M46" s="450"/>
      <c r="N46" s="450"/>
      <c r="O46" s="450"/>
      <c r="P46" s="450"/>
      <c r="Q46" s="450"/>
      <c r="R46" s="450"/>
    </row>
    <row r="47" spans="1:18" ht="15.75" customHeight="1" x14ac:dyDescent="0.3">
      <c r="A47" s="171">
        <v>823000</v>
      </c>
      <c r="B47" s="238" t="s">
        <v>259</v>
      </c>
      <c r="C47" s="254">
        <f t="shared" si="12"/>
        <v>10000000</v>
      </c>
      <c r="D47" s="250">
        <f t="shared" ref="D47:I47" si="16">D50</f>
        <v>0</v>
      </c>
      <c r="E47" s="172">
        <f t="shared" si="16"/>
        <v>0</v>
      </c>
      <c r="F47" s="172">
        <f t="shared" si="16"/>
        <v>0</v>
      </c>
      <c r="G47" s="172">
        <f t="shared" si="16"/>
        <v>0</v>
      </c>
      <c r="H47" s="172">
        <f t="shared" si="16"/>
        <v>0</v>
      </c>
      <c r="I47" s="176">
        <f t="shared" si="16"/>
        <v>10000000</v>
      </c>
      <c r="J47" s="553"/>
      <c r="K47" s="273"/>
      <c r="L47" s="463"/>
      <c r="M47" s="463"/>
      <c r="N47" s="463"/>
      <c r="O47" s="463"/>
      <c r="P47" s="463"/>
      <c r="Q47" s="463"/>
      <c r="R47" s="463"/>
    </row>
    <row r="48" spans="1:18" ht="15.75" customHeight="1" x14ac:dyDescent="0.3">
      <c r="A48" s="283">
        <v>823100</v>
      </c>
      <c r="B48" s="284" t="s">
        <v>346</v>
      </c>
      <c r="C48" s="297">
        <f>SUM(D48:I48)</f>
        <v>10000000</v>
      </c>
      <c r="D48" s="298">
        <f>SUM(D49:D50)</f>
        <v>0</v>
      </c>
      <c r="E48" s="299">
        <f t="shared" ref="E48:I48" si="17">SUM(E49:E50)</f>
        <v>0</v>
      </c>
      <c r="F48" s="299">
        <f t="shared" si="17"/>
        <v>0</v>
      </c>
      <c r="G48" s="299">
        <f t="shared" si="17"/>
        <v>0</v>
      </c>
      <c r="H48" s="299">
        <f t="shared" si="17"/>
        <v>0</v>
      </c>
      <c r="I48" s="300">
        <f t="shared" si="17"/>
        <v>10000000</v>
      </c>
      <c r="J48" s="554"/>
      <c r="K48" s="458"/>
      <c r="L48" s="464"/>
      <c r="M48" s="464"/>
      <c r="N48" s="464"/>
      <c r="O48" s="464"/>
      <c r="P48" s="464"/>
      <c r="Q48" s="464"/>
      <c r="R48" s="464"/>
    </row>
    <row r="49" spans="1:59" ht="15.75" customHeight="1" x14ac:dyDescent="0.3">
      <c r="A49" s="425">
        <v>823121</v>
      </c>
      <c r="B49" s="432" t="s">
        <v>356</v>
      </c>
      <c r="C49" s="347">
        <f t="shared" ref="C49" si="18">SUM(D49:I49)</f>
        <v>0</v>
      </c>
      <c r="D49" s="427"/>
      <c r="E49" s="428"/>
      <c r="F49" s="428"/>
      <c r="G49" s="428"/>
      <c r="H49" s="428"/>
      <c r="I49" s="429"/>
      <c r="J49" s="556"/>
      <c r="K49" s="439"/>
      <c r="L49" s="440"/>
      <c r="M49" s="441"/>
      <c r="N49" s="441"/>
      <c r="O49" s="441"/>
      <c r="P49" s="441"/>
      <c r="Q49" s="441"/>
      <c r="R49" s="441"/>
    </row>
    <row r="50" spans="1:59" ht="15.75" customHeight="1" x14ac:dyDescent="0.3">
      <c r="A50" s="173">
        <v>823121</v>
      </c>
      <c r="B50" s="227" t="s">
        <v>21</v>
      </c>
      <c r="C50" s="347">
        <f>SUM(D50:I50)</f>
        <v>10000000</v>
      </c>
      <c r="D50" s="332"/>
      <c r="E50" s="333"/>
      <c r="F50" s="333"/>
      <c r="G50" s="333"/>
      <c r="H50" s="333"/>
      <c r="I50" s="334">
        <v>10000000</v>
      </c>
      <c r="J50" s="555"/>
      <c r="K50" s="218"/>
      <c r="L50" s="440"/>
      <c r="M50" s="442"/>
      <c r="N50" s="442"/>
      <c r="O50" s="442"/>
      <c r="P50" s="442"/>
      <c r="Q50" s="442"/>
      <c r="R50" s="442"/>
    </row>
    <row r="51" spans="1:59" ht="15.75" customHeight="1" x14ac:dyDescent="0.3">
      <c r="A51" s="171">
        <v>911000</v>
      </c>
      <c r="B51" s="238" t="s">
        <v>260</v>
      </c>
      <c r="C51" s="254">
        <f>SUM(D51:I51)</f>
        <v>10000000</v>
      </c>
      <c r="D51" s="250">
        <f t="shared" ref="D51:I51" si="19">SUM(D52:D52)</f>
        <v>0</v>
      </c>
      <c r="E51" s="172">
        <f t="shared" si="19"/>
        <v>0</v>
      </c>
      <c r="F51" s="172">
        <f t="shared" si="19"/>
        <v>0</v>
      </c>
      <c r="G51" s="172">
        <f t="shared" si="19"/>
        <v>0</v>
      </c>
      <c r="H51" s="172">
        <f t="shared" si="19"/>
        <v>0</v>
      </c>
      <c r="I51" s="176">
        <f t="shared" si="19"/>
        <v>10000000</v>
      </c>
      <c r="J51" s="553"/>
      <c r="K51" s="273"/>
      <c r="L51" s="463"/>
      <c r="M51" s="463"/>
      <c r="N51" s="463"/>
      <c r="O51" s="463"/>
      <c r="P51" s="463"/>
      <c r="Q51" s="463"/>
      <c r="R51" s="463"/>
    </row>
    <row r="52" spans="1:59" s="212" customFormat="1" ht="15.75" customHeight="1" thickBot="1" x14ac:dyDescent="0.35">
      <c r="A52" s="295">
        <v>911400</v>
      </c>
      <c r="B52" s="296" t="s">
        <v>261</v>
      </c>
      <c r="C52" s="349">
        <f>SUM(D52:I52)</f>
        <v>10000000</v>
      </c>
      <c r="D52" s="342"/>
      <c r="E52" s="343"/>
      <c r="F52" s="343"/>
      <c r="G52" s="343"/>
      <c r="H52" s="343"/>
      <c r="I52" s="344">
        <v>10000000</v>
      </c>
      <c r="J52" s="554"/>
      <c r="K52" s="458"/>
      <c r="L52" s="464"/>
      <c r="M52" s="450"/>
      <c r="N52" s="450"/>
      <c r="O52" s="450"/>
      <c r="P52" s="450"/>
      <c r="Q52" s="450"/>
      <c r="R52" s="450"/>
      <c r="S52" s="263"/>
      <c r="T52" s="263"/>
      <c r="U52" s="263"/>
      <c r="V52" s="263"/>
      <c r="W52" s="263"/>
      <c r="X52" s="263"/>
      <c r="Y52" s="263"/>
      <c r="Z52" s="263"/>
      <c r="AA52" s="263"/>
      <c r="AB52" s="263"/>
      <c r="AC52" s="263"/>
      <c r="AD52" s="263"/>
      <c r="AE52" s="263"/>
      <c r="AF52" s="263"/>
      <c r="AG52" s="263"/>
      <c r="AH52" s="263"/>
      <c r="AI52" s="263"/>
      <c r="AJ52" s="263"/>
      <c r="AK52" s="263"/>
      <c r="AL52" s="263"/>
      <c r="AM52" s="263"/>
      <c r="AN52" s="263"/>
      <c r="AO52" s="263"/>
      <c r="AP52" s="263"/>
      <c r="AQ52" s="263"/>
      <c r="AR52" s="263"/>
      <c r="AS52" s="263"/>
      <c r="AT52" s="263"/>
      <c r="AU52" s="263"/>
      <c r="AV52" s="263"/>
      <c r="AW52" s="263"/>
      <c r="AX52" s="263"/>
      <c r="AY52" s="263"/>
      <c r="AZ52" s="263"/>
      <c r="BA52" s="263"/>
      <c r="BB52" s="263"/>
      <c r="BC52" s="263"/>
      <c r="BD52" s="263"/>
      <c r="BE52" s="263"/>
      <c r="BF52" s="263"/>
      <c r="BG52" s="263"/>
    </row>
    <row r="53" spans="1:59" s="212" customFormat="1" ht="15.75" customHeight="1" thickBot="1" x14ac:dyDescent="0.35">
      <c r="A53" s="223"/>
      <c r="B53" s="518" t="s">
        <v>262</v>
      </c>
      <c r="C53" s="519">
        <f>SUM(D53:I53)</f>
        <v>499486049</v>
      </c>
      <c r="D53" s="345">
        <f>D18+D42+D51</f>
        <v>0</v>
      </c>
      <c r="E53" s="345">
        <f t="shared" ref="E53:I53" si="20">E18+E42+E51</f>
        <v>7096980</v>
      </c>
      <c r="F53" s="345">
        <f t="shared" si="20"/>
        <v>300000</v>
      </c>
      <c r="G53" s="345">
        <f t="shared" si="20"/>
        <v>270775000</v>
      </c>
      <c r="H53" s="345">
        <f t="shared" si="20"/>
        <v>0</v>
      </c>
      <c r="I53" s="345">
        <f t="shared" si="20"/>
        <v>221314069</v>
      </c>
      <c r="J53" s="557"/>
      <c r="K53" s="210"/>
      <c r="L53" s="470"/>
      <c r="M53" s="470"/>
      <c r="N53" s="470"/>
      <c r="O53" s="470"/>
      <c r="P53" s="470"/>
      <c r="Q53" s="470"/>
      <c r="R53" s="470"/>
      <c r="S53" s="263"/>
      <c r="T53" s="263"/>
      <c r="U53" s="263"/>
      <c r="V53" s="263"/>
      <c r="W53" s="263"/>
      <c r="X53" s="263"/>
      <c r="Y53" s="263"/>
      <c r="Z53" s="263"/>
      <c r="AA53" s="263"/>
      <c r="AB53" s="263"/>
      <c r="AC53" s="263"/>
      <c r="AD53" s="263"/>
      <c r="AE53" s="263"/>
      <c r="AF53" s="263"/>
      <c r="AG53" s="263"/>
      <c r="AH53" s="263"/>
      <c r="AI53" s="263"/>
      <c r="AJ53" s="263"/>
      <c r="AK53" s="263"/>
      <c r="AL53" s="263"/>
      <c r="AM53" s="263"/>
      <c r="AN53" s="263"/>
      <c r="AO53" s="263"/>
      <c r="AP53" s="263"/>
      <c r="AQ53" s="263"/>
      <c r="AR53" s="263"/>
      <c r="AS53" s="263"/>
      <c r="AT53" s="263"/>
      <c r="AU53" s="263"/>
      <c r="AV53" s="263"/>
      <c r="AW53" s="263"/>
      <c r="AX53" s="263"/>
      <c r="AY53" s="263"/>
      <c r="AZ53" s="263"/>
      <c r="BA53" s="263"/>
      <c r="BB53" s="263"/>
      <c r="BC53" s="263"/>
      <c r="BD53" s="263"/>
      <c r="BE53" s="263"/>
      <c r="BF53" s="263"/>
      <c r="BG53" s="263"/>
    </row>
    <row r="54" spans="1:59" x14ac:dyDescent="0.3">
      <c r="A54" s="163" t="s">
        <v>263</v>
      </c>
      <c r="B54" s="164"/>
      <c r="C54" s="165"/>
      <c r="D54" s="165"/>
      <c r="E54" s="165"/>
      <c r="F54" s="165"/>
      <c r="G54" s="165"/>
      <c r="H54" s="165"/>
      <c r="I54" s="165"/>
    </row>
    <row r="55" spans="1:59" ht="15" thickBot="1" x14ac:dyDescent="0.35">
      <c r="A55" s="166"/>
      <c r="B55" s="164"/>
      <c r="C55" s="165"/>
      <c r="D55" s="165"/>
      <c r="E55" s="165"/>
      <c r="F55" s="165"/>
      <c r="G55" s="165"/>
      <c r="H55" s="160"/>
      <c r="I55" s="160" t="s">
        <v>310</v>
      </c>
    </row>
    <row r="56" spans="1:59" ht="15" thickBot="1" x14ac:dyDescent="0.35">
      <c r="A56" s="648" t="s">
        <v>4</v>
      </c>
      <c r="B56" s="650" t="s">
        <v>230</v>
      </c>
      <c r="C56" s="638" t="s">
        <v>264</v>
      </c>
      <c r="D56" s="639"/>
      <c r="E56" s="639"/>
      <c r="F56" s="639"/>
      <c r="G56" s="639"/>
      <c r="H56" s="639"/>
      <c r="I56" s="640"/>
      <c r="J56" s="551"/>
      <c r="K56" s="273"/>
      <c r="L56" s="273"/>
      <c r="M56" s="515"/>
      <c r="N56" s="515"/>
      <c r="O56" s="515"/>
      <c r="P56" s="515"/>
      <c r="Q56" s="515"/>
      <c r="R56" s="515"/>
    </row>
    <row r="57" spans="1:59" ht="15" customHeight="1" x14ac:dyDescent="0.3">
      <c r="A57" s="649"/>
      <c r="B57" s="651"/>
      <c r="C57" s="641" t="s">
        <v>309</v>
      </c>
      <c r="D57" s="643" t="s">
        <v>265</v>
      </c>
      <c r="E57" s="644"/>
      <c r="F57" s="644"/>
      <c r="G57" s="644"/>
      <c r="H57" s="645" t="s">
        <v>233</v>
      </c>
      <c r="I57" s="646" t="s">
        <v>234</v>
      </c>
      <c r="J57" s="558"/>
      <c r="K57" s="513"/>
      <c r="L57" s="514"/>
      <c r="M57" s="273"/>
      <c r="N57" s="515"/>
      <c r="O57" s="515"/>
      <c r="P57" s="515"/>
      <c r="Q57" s="273"/>
      <c r="R57" s="273"/>
    </row>
    <row r="58" spans="1:59" ht="30.75" customHeight="1" x14ac:dyDescent="0.3">
      <c r="A58" s="649"/>
      <c r="B58" s="651"/>
      <c r="C58" s="642"/>
      <c r="D58" s="599" t="s">
        <v>266</v>
      </c>
      <c r="E58" s="600" t="s">
        <v>236</v>
      </c>
      <c r="F58" s="600" t="s">
        <v>237</v>
      </c>
      <c r="G58" s="600" t="s">
        <v>238</v>
      </c>
      <c r="H58" s="644"/>
      <c r="I58" s="647"/>
      <c r="J58" s="558"/>
      <c r="K58" s="513"/>
      <c r="L58" s="514"/>
      <c r="M58" s="272"/>
      <c r="N58" s="272"/>
      <c r="O58" s="272"/>
      <c r="P58" s="272"/>
      <c r="Q58" s="515"/>
      <c r="R58" s="515"/>
    </row>
    <row r="59" spans="1:59" ht="15" thickBot="1" x14ac:dyDescent="0.35">
      <c r="A59" s="200" t="s">
        <v>239</v>
      </c>
      <c r="B59" s="244" t="s">
        <v>240</v>
      </c>
      <c r="C59" s="247" t="s">
        <v>241</v>
      </c>
      <c r="D59" s="246" t="s">
        <v>242</v>
      </c>
      <c r="E59" s="167" t="s">
        <v>243</v>
      </c>
      <c r="F59" s="167" t="s">
        <v>244</v>
      </c>
      <c r="G59" s="167" t="s">
        <v>245</v>
      </c>
      <c r="H59" s="167" t="s">
        <v>246</v>
      </c>
      <c r="I59" s="168" t="s">
        <v>247</v>
      </c>
      <c r="J59" s="552"/>
      <c r="K59" s="461"/>
      <c r="L59" s="462"/>
      <c r="M59" s="462"/>
      <c r="N59" s="462"/>
      <c r="O59" s="462"/>
      <c r="P59" s="462"/>
      <c r="Q59" s="462"/>
      <c r="R59" s="462"/>
    </row>
    <row r="60" spans="1:59" ht="30" customHeight="1" x14ac:dyDescent="0.3">
      <c r="A60" s="169"/>
      <c r="B60" s="248" t="s">
        <v>267</v>
      </c>
      <c r="C60" s="352">
        <f t="shared" ref="C60:C66" si="21">SUM(D60:I60)</f>
        <v>495676525</v>
      </c>
      <c r="D60" s="353">
        <f t="shared" ref="D60:I60" si="22">D232+D61</f>
        <v>0</v>
      </c>
      <c r="E60" s="354">
        <f t="shared" si="22"/>
        <v>7096980</v>
      </c>
      <c r="F60" s="354">
        <f t="shared" si="22"/>
        <v>300000</v>
      </c>
      <c r="G60" s="354">
        <f t="shared" si="22"/>
        <v>270775000</v>
      </c>
      <c r="H60" s="354">
        <f t="shared" si="22"/>
        <v>0</v>
      </c>
      <c r="I60" s="355">
        <f t="shared" si="22"/>
        <v>217504545</v>
      </c>
      <c r="J60" s="559"/>
      <c r="K60" s="472"/>
      <c r="L60" s="211"/>
      <c r="M60" s="211"/>
      <c r="N60" s="211"/>
      <c r="O60" s="211"/>
      <c r="P60" s="211"/>
      <c r="Q60" s="211"/>
      <c r="R60" s="211"/>
    </row>
    <row r="61" spans="1:59" ht="17.25" customHeight="1" x14ac:dyDescent="0.3">
      <c r="A61" s="170">
        <v>400000</v>
      </c>
      <c r="B61" s="249" t="s">
        <v>268</v>
      </c>
      <c r="C61" s="356">
        <f>SUM(D61:I61)</f>
        <v>426884797</v>
      </c>
      <c r="D61" s="357">
        <f t="shared" ref="D61:I61" si="23">D62+D87+D206+D208+D221</f>
        <v>0</v>
      </c>
      <c r="E61" s="358">
        <f t="shared" si="23"/>
        <v>0</v>
      </c>
      <c r="F61" s="358">
        <f t="shared" si="23"/>
        <v>300000</v>
      </c>
      <c r="G61" s="358">
        <f t="shared" si="23"/>
        <v>270775000</v>
      </c>
      <c r="H61" s="358">
        <f t="shared" si="23"/>
        <v>0</v>
      </c>
      <c r="I61" s="359">
        <f t="shared" si="23"/>
        <v>155809797</v>
      </c>
      <c r="J61" s="559"/>
      <c r="K61" s="210"/>
      <c r="L61" s="211"/>
      <c r="M61" s="211"/>
      <c r="N61" s="211"/>
      <c r="O61" s="211"/>
      <c r="P61" s="211"/>
      <c r="Q61" s="211"/>
      <c r="R61" s="211"/>
    </row>
    <row r="62" spans="1:59" ht="17.25" customHeight="1" x14ac:dyDescent="0.3">
      <c r="A62" s="171">
        <v>410000</v>
      </c>
      <c r="B62" s="237" t="s">
        <v>269</v>
      </c>
      <c r="C62" s="242">
        <f t="shared" si="21"/>
        <v>241965000</v>
      </c>
      <c r="D62" s="360">
        <f t="shared" ref="D62:I62" si="24">D63+D67+D70+D74+D84</f>
        <v>0</v>
      </c>
      <c r="E62" s="361">
        <f t="shared" si="24"/>
        <v>0</v>
      </c>
      <c r="F62" s="361">
        <f t="shared" si="24"/>
        <v>300000</v>
      </c>
      <c r="G62" s="361">
        <f t="shared" si="24"/>
        <v>230500000</v>
      </c>
      <c r="H62" s="361">
        <f t="shared" si="24"/>
        <v>0</v>
      </c>
      <c r="I62" s="362">
        <f t="shared" si="24"/>
        <v>11165000</v>
      </c>
      <c r="J62" s="553"/>
      <c r="K62" s="473"/>
      <c r="L62" s="474"/>
      <c r="M62" s="475"/>
      <c r="N62" s="475"/>
      <c r="O62" s="475"/>
      <c r="P62" s="475"/>
      <c r="Q62" s="475"/>
      <c r="R62" s="475"/>
    </row>
    <row r="63" spans="1:59" ht="17.25" customHeight="1" x14ac:dyDescent="0.3">
      <c r="A63" s="171">
        <v>411000</v>
      </c>
      <c r="B63" s="238" t="s">
        <v>270</v>
      </c>
      <c r="C63" s="242">
        <f>SUM(D63:I63)</f>
        <v>199000000</v>
      </c>
      <c r="D63" s="241">
        <f>D65+D66</f>
        <v>0</v>
      </c>
      <c r="E63" s="161">
        <f t="shared" ref="E63:I63" si="25">E65+E66</f>
        <v>0</v>
      </c>
      <c r="F63" s="161">
        <f t="shared" si="25"/>
        <v>0</v>
      </c>
      <c r="G63" s="161">
        <f t="shared" si="25"/>
        <v>196000000</v>
      </c>
      <c r="H63" s="161">
        <f t="shared" si="25"/>
        <v>0</v>
      </c>
      <c r="I63" s="162">
        <f t="shared" si="25"/>
        <v>3000000</v>
      </c>
      <c r="J63" s="553"/>
      <c r="K63" s="273"/>
      <c r="L63" s="474"/>
      <c r="M63" s="474"/>
      <c r="N63" s="474"/>
      <c r="O63" s="474"/>
      <c r="P63" s="474"/>
      <c r="Q63" s="474"/>
      <c r="R63" s="474"/>
    </row>
    <row r="64" spans="1:59" ht="17.25" customHeight="1" x14ac:dyDescent="0.3">
      <c r="A64" s="285">
        <v>411100</v>
      </c>
      <c r="B64" s="286" t="s">
        <v>320</v>
      </c>
      <c r="C64" s="287">
        <f>SUM(D64:I64)</f>
        <v>199000000</v>
      </c>
      <c r="D64" s="291">
        <f t="shared" ref="D64:I64" si="26">SUM(D65:D66)</f>
        <v>0</v>
      </c>
      <c r="E64" s="292">
        <f t="shared" si="26"/>
        <v>0</v>
      </c>
      <c r="F64" s="292">
        <f t="shared" si="26"/>
        <v>0</v>
      </c>
      <c r="G64" s="292">
        <f t="shared" si="26"/>
        <v>196000000</v>
      </c>
      <c r="H64" s="292">
        <f t="shared" si="26"/>
        <v>0</v>
      </c>
      <c r="I64" s="293">
        <f t="shared" si="26"/>
        <v>3000000</v>
      </c>
      <c r="J64" s="554"/>
      <c r="K64" s="458"/>
      <c r="L64" s="476"/>
      <c r="M64" s="476"/>
      <c r="N64" s="476"/>
      <c r="O64" s="476"/>
      <c r="P64" s="476"/>
      <c r="Q64" s="476"/>
      <c r="R64" s="476"/>
    </row>
    <row r="65" spans="1:18" ht="17.25" customHeight="1" x14ac:dyDescent="0.3">
      <c r="A65" s="173">
        <v>411111</v>
      </c>
      <c r="B65" s="227" t="s">
        <v>28</v>
      </c>
      <c r="C65" s="242">
        <f>SUM(D65:I65)</f>
        <v>198000000</v>
      </c>
      <c r="D65" s="326"/>
      <c r="E65" s="327"/>
      <c r="F65" s="327"/>
      <c r="G65" s="327">
        <v>195000000</v>
      </c>
      <c r="H65" s="327"/>
      <c r="I65" s="325">
        <v>3000000</v>
      </c>
      <c r="J65" s="555"/>
      <c r="K65" s="218"/>
      <c r="L65" s="474"/>
      <c r="M65" s="477"/>
      <c r="N65" s="477"/>
      <c r="O65" s="477"/>
      <c r="P65" s="477"/>
      <c r="Q65" s="477"/>
      <c r="R65" s="477"/>
    </row>
    <row r="66" spans="1:18" ht="17.25" customHeight="1" x14ac:dyDescent="0.3">
      <c r="A66" s="173">
        <v>411117</v>
      </c>
      <c r="B66" s="227" t="s">
        <v>179</v>
      </c>
      <c r="C66" s="242">
        <f t="shared" si="21"/>
        <v>1000000</v>
      </c>
      <c r="D66" s="326"/>
      <c r="E66" s="327"/>
      <c r="F66" s="327"/>
      <c r="G66" s="327">
        <v>1000000</v>
      </c>
      <c r="H66" s="327"/>
      <c r="I66" s="325"/>
      <c r="J66" s="555"/>
      <c r="K66" s="218"/>
      <c r="L66" s="474"/>
      <c r="M66" s="477"/>
      <c r="N66" s="477"/>
      <c r="O66" s="477"/>
      <c r="P66" s="477"/>
      <c r="Q66" s="477"/>
      <c r="R66" s="477"/>
    </row>
    <row r="67" spans="1:18" ht="17.25" customHeight="1" x14ac:dyDescent="0.3">
      <c r="A67" s="171">
        <v>412000</v>
      </c>
      <c r="B67" s="238" t="s">
        <v>271</v>
      </c>
      <c r="C67" s="242">
        <f>SUM(D67:I67)</f>
        <v>33015000</v>
      </c>
      <c r="D67" s="241">
        <f t="shared" ref="D67:I67" si="27">SUM(D68:D69)</f>
        <v>0</v>
      </c>
      <c r="E67" s="161">
        <f t="shared" si="27"/>
        <v>0</v>
      </c>
      <c r="F67" s="161">
        <f t="shared" si="27"/>
        <v>0</v>
      </c>
      <c r="G67" s="161">
        <f t="shared" si="27"/>
        <v>32500000</v>
      </c>
      <c r="H67" s="161">
        <f t="shared" si="27"/>
        <v>0</v>
      </c>
      <c r="I67" s="162">
        <f t="shared" si="27"/>
        <v>515000</v>
      </c>
      <c r="J67" s="553"/>
      <c r="K67" s="273"/>
      <c r="L67" s="474"/>
      <c r="M67" s="474"/>
      <c r="N67" s="474"/>
      <c r="O67" s="474"/>
      <c r="P67" s="474"/>
      <c r="Q67" s="474"/>
      <c r="R67" s="474"/>
    </row>
    <row r="68" spans="1:18" ht="17.25" customHeight="1" x14ac:dyDescent="0.3">
      <c r="A68" s="301">
        <v>412111</v>
      </c>
      <c r="B68" s="302" t="s">
        <v>154</v>
      </c>
      <c r="C68" s="287">
        <f t="shared" ref="C68:C204" si="28">SUM(D68:I68)</f>
        <v>23360000</v>
      </c>
      <c r="D68" s="288"/>
      <c r="E68" s="289"/>
      <c r="F68" s="289"/>
      <c r="G68" s="289">
        <v>23000000</v>
      </c>
      <c r="H68" s="289"/>
      <c r="I68" s="290">
        <v>360000</v>
      </c>
      <c r="J68" s="560"/>
      <c r="K68" s="452"/>
      <c r="L68" s="476"/>
      <c r="M68" s="478"/>
      <c r="N68" s="478"/>
      <c r="O68" s="478"/>
      <c r="P68" s="478"/>
      <c r="Q68" s="478"/>
      <c r="R68" s="478"/>
    </row>
    <row r="69" spans="1:18" ht="17.25" customHeight="1" x14ac:dyDescent="0.3">
      <c r="A69" s="301">
        <v>412211</v>
      </c>
      <c r="B69" s="302" t="s">
        <v>155</v>
      </c>
      <c r="C69" s="287">
        <f t="shared" si="28"/>
        <v>9655000</v>
      </c>
      <c r="D69" s="288"/>
      <c r="E69" s="289"/>
      <c r="F69" s="289"/>
      <c r="G69" s="289">
        <v>9500000</v>
      </c>
      <c r="H69" s="289"/>
      <c r="I69" s="290">
        <v>155000</v>
      </c>
      <c r="J69" s="560"/>
      <c r="K69" s="452"/>
      <c r="L69" s="476"/>
      <c r="M69" s="478"/>
      <c r="N69" s="478"/>
      <c r="O69" s="478"/>
      <c r="P69" s="478"/>
      <c r="Q69" s="478"/>
      <c r="R69" s="478"/>
    </row>
    <row r="70" spans="1:18" ht="17.25" customHeight="1" x14ac:dyDescent="0.3">
      <c r="A70" s="171">
        <v>413000</v>
      </c>
      <c r="B70" s="238" t="s">
        <v>272</v>
      </c>
      <c r="C70" s="236">
        <f>SUM(D70:I70)</f>
        <v>4450000</v>
      </c>
      <c r="D70" s="241">
        <f>D72+D73</f>
        <v>0</v>
      </c>
      <c r="E70" s="161">
        <f t="shared" ref="E70:I70" si="29">E72+E73</f>
        <v>0</v>
      </c>
      <c r="F70" s="161">
        <f t="shared" si="29"/>
        <v>0</v>
      </c>
      <c r="G70" s="161">
        <f t="shared" si="29"/>
        <v>1000000</v>
      </c>
      <c r="H70" s="161">
        <f t="shared" si="29"/>
        <v>0</v>
      </c>
      <c r="I70" s="162">
        <f t="shared" si="29"/>
        <v>3450000</v>
      </c>
      <c r="J70" s="553"/>
      <c r="K70" s="273"/>
      <c r="L70" s="222"/>
      <c r="M70" s="474"/>
      <c r="N70" s="474"/>
      <c r="O70" s="474"/>
      <c r="P70" s="474"/>
      <c r="Q70" s="474"/>
      <c r="R70" s="474"/>
    </row>
    <row r="71" spans="1:18" ht="17.25" customHeight="1" x14ac:dyDescent="0.3">
      <c r="A71" s="283">
        <v>413100</v>
      </c>
      <c r="B71" s="284" t="s">
        <v>349</v>
      </c>
      <c r="C71" s="287">
        <f>SUM(D71:I71)</f>
        <v>4450000</v>
      </c>
      <c r="D71" s="291">
        <f>SUM(D72:D73)</f>
        <v>0</v>
      </c>
      <c r="E71" s="291">
        <f t="shared" ref="E71:I71" si="30">SUM(E72:E73)</f>
        <v>0</v>
      </c>
      <c r="F71" s="291">
        <f t="shared" si="30"/>
        <v>0</v>
      </c>
      <c r="G71" s="291">
        <f t="shared" si="30"/>
        <v>1000000</v>
      </c>
      <c r="H71" s="291">
        <f t="shared" si="30"/>
        <v>0</v>
      </c>
      <c r="I71" s="294">
        <f t="shared" si="30"/>
        <v>3450000</v>
      </c>
      <c r="J71" s="554"/>
      <c r="K71" s="458"/>
      <c r="L71" s="476"/>
      <c r="M71" s="476"/>
      <c r="N71" s="476"/>
      <c r="O71" s="476"/>
      <c r="P71" s="476"/>
      <c r="Q71" s="476"/>
      <c r="R71" s="476"/>
    </row>
    <row r="72" spans="1:18" ht="17.25" customHeight="1" x14ac:dyDescent="0.3">
      <c r="A72" s="173">
        <v>413142</v>
      </c>
      <c r="B72" s="227" t="s">
        <v>31</v>
      </c>
      <c r="C72" s="236">
        <f t="shared" si="28"/>
        <v>600000</v>
      </c>
      <c r="D72" s="326"/>
      <c r="E72" s="327"/>
      <c r="F72" s="327"/>
      <c r="G72" s="327"/>
      <c r="H72" s="327"/>
      <c r="I72" s="325">
        <v>600000</v>
      </c>
      <c r="J72" s="555"/>
      <c r="K72" s="218"/>
      <c r="L72" s="222"/>
      <c r="M72" s="477"/>
      <c r="N72" s="477"/>
      <c r="O72" s="477"/>
      <c r="P72" s="477"/>
      <c r="Q72" s="477"/>
      <c r="R72" s="477"/>
    </row>
    <row r="73" spans="1:18" ht="17.25" customHeight="1" x14ac:dyDescent="0.3">
      <c r="A73" s="173">
        <v>413151</v>
      </c>
      <c r="B73" s="227" t="s">
        <v>156</v>
      </c>
      <c r="C73" s="236">
        <f t="shared" si="28"/>
        <v>3850000</v>
      </c>
      <c r="D73" s="326"/>
      <c r="E73" s="327"/>
      <c r="F73" s="327"/>
      <c r="G73" s="327">
        <v>1000000</v>
      </c>
      <c r="H73" s="327"/>
      <c r="I73" s="325">
        <v>2850000</v>
      </c>
      <c r="J73" s="555"/>
      <c r="K73" s="218"/>
      <c r="L73" s="222"/>
      <c r="M73" s="477"/>
      <c r="N73" s="477"/>
      <c r="O73" s="477"/>
      <c r="P73" s="477"/>
      <c r="Q73" s="477"/>
      <c r="R73" s="477"/>
    </row>
    <row r="74" spans="1:18" ht="17.25" customHeight="1" x14ac:dyDescent="0.3">
      <c r="A74" s="171">
        <v>414000</v>
      </c>
      <c r="B74" s="238" t="s">
        <v>273</v>
      </c>
      <c r="C74" s="236">
        <f>SUM(D74:I74)</f>
        <v>3000000</v>
      </c>
      <c r="D74" s="241">
        <f>SUM(D75)+D77+D80</f>
        <v>0</v>
      </c>
      <c r="E74" s="241">
        <f t="shared" ref="E74:I74" si="31">SUM(E75)+E77+E80</f>
        <v>0</v>
      </c>
      <c r="F74" s="241">
        <f t="shared" si="31"/>
        <v>300000</v>
      </c>
      <c r="G74" s="241">
        <f t="shared" si="31"/>
        <v>0</v>
      </c>
      <c r="H74" s="241">
        <f t="shared" si="31"/>
        <v>0</v>
      </c>
      <c r="I74" s="282">
        <f t="shared" si="31"/>
        <v>2700000</v>
      </c>
      <c r="J74" s="553"/>
      <c r="K74" s="273"/>
      <c r="L74" s="222"/>
      <c r="M74" s="474"/>
      <c r="N74" s="474"/>
      <c r="O74" s="474"/>
      <c r="P74" s="474"/>
      <c r="Q74" s="474"/>
      <c r="R74" s="474"/>
    </row>
    <row r="75" spans="1:18" ht="17.25" customHeight="1" x14ac:dyDescent="0.3">
      <c r="A75" s="285">
        <v>414100</v>
      </c>
      <c r="B75" s="286" t="s">
        <v>322</v>
      </c>
      <c r="C75" s="287">
        <f>SUM(D75:I75)</f>
        <v>300000</v>
      </c>
      <c r="D75" s="291">
        <f>SUM(D76)</f>
        <v>0</v>
      </c>
      <c r="E75" s="291">
        <f t="shared" ref="E75:I75" si="32">SUM(E76)</f>
        <v>0</v>
      </c>
      <c r="F75" s="291">
        <f t="shared" si="32"/>
        <v>300000</v>
      </c>
      <c r="G75" s="291">
        <f t="shared" si="32"/>
        <v>0</v>
      </c>
      <c r="H75" s="291">
        <f t="shared" si="32"/>
        <v>0</v>
      </c>
      <c r="I75" s="294">
        <f t="shared" si="32"/>
        <v>0</v>
      </c>
      <c r="J75" s="554"/>
      <c r="K75" s="458"/>
      <c r="L75" s="476"/>
      <c r="M75" s="476"/>
      <c r="N75" s="476"/>
      <c r="O75" s="476"/>
      <c r="P75" s="476"/>
      <c r="Q75" s="476"/>
      <c r="R75" s="476"/>
    </row>
    <row r="76" spans="1:18" ht="17.25" customHeight="1" x14ac:dyDescent="0.3">
      <c r="A76" s="173">
        <v>414111</v>
      </c>
      <c r="B76" s="227" t="s">
        <v>33</v>
      </c>
      <c r="C76" s="243">
        <f t="shared" si="28"/>
        <v>300000</v>
      </c>
      <c r="D76" s="326"/>
      <c r="E76" s="327"/>
      <c r="F76" s="327">
        <v>300000</v>
      </c>
      <c r="G76" s="327"/>
      <c r="H76" s="327"/>
      <c r="I76" s="325"/>
      <c r="J76" s="555"/>
      <c r="K76" s="218"/>
      <c r="L76" s="219"/>
      <c r="M76" s="477"/>
      <c r="N76" s="477"/>
      <c r="O76" s="477"/>
      <c r="P76" s="477"/>
      <c r="Q76" s="477"/>
      <c r="R76" s="477"/>
    </row>
    <row r="77" spans="1:18" ht="17.25" customHeight="1" x14ac:dyDescent="0.3">
      <c r="A77" s="285">
        <v>414300</v>
      </c>
      <c r="B77" s="286" t="s">
        <v>321</v>
      </c>
      <c r="C77" s="287">
        <f>SUM(D77:I77)</f>
        <v>2600000</v>
      </c>
      <c r="D77" s="307">
        <f>SUM(D78:D79)</f>
        <v>0</v>
      </c>
      <c r="E77" s="307">
        <f t="shared" ref="E77:I77" si="33">SUM(E78:E79)</f>
        <v>0</v>
      </c>
      <c r="F77" s="307">
        <f t="shared" si="33"/>
        <v>0</v>
      </c>
      <c r="G77" s="307">
        <f t="shared" si="33"/>
        <v>0</v>
      </c>
      <c r="H77" s="307">
        <f t="shared" si="33"/>
        <v>0</v>
      </c>
      <c r="I77" s="308">
        <f t="shared" si="33"/>
        <v>2600000</v>
      </c>
      <c r="J77" s="554"/>
      <c r="K77" s="458"/>
      <c r="L77" s="476"/>
      <c r="M77" s="478"/>
      <c r="N77" s="478"/>
      <c r="O77" s="478"/>
      <c r="P77" s="478"/>
      <c r="Q77" s="478"/>
      <c r="R77" s="478"/>
    </row>
    <row r="78" spans="1:18" ht="17.25" customHeight="1" x14ac:dyDescent="0.3">
      <c r="A78" s="173">
        <v>414311</v>
      </c>
      <c r="B78" s="227" t="s">
        <v>34</v>
      </c>
      <c r="C78" s="243">
        <f t="shared" si="28"/>
        <v>2500000</v>
      </c>
      <c r="D78" s="326"/>
      <c r="E78" s="327"/>
      <c r="F78" s="327"/>
      <c r="G78" s="327"/>
      <c r="H78" s="327"/>
      <c r="I78" s="325">
        <v>2500000</v>
      </c>
      <c r="J78" s="555"/>
      <c r="K78" s="218"/>
      <c r="L78" s="219"/>
      <c r="M78" s="477"/>
      <c r="N78" s="477"/>
      <c r="O78" s="477"/>
      <c r="P78" s="477"/>
      <c r="Q78" s="477"/>
      <c r="R78" s="477"/>
    </row>
    <row r="79" spans="1:18" ht="17.25" customHeight="1" x14ac:dyDescent="0.3">
      <c r="A79" s="173">
        <v>414314</v>
      </c>
      <c r="B79" s="227" t="s">
        <v>35</v>
      </c>
      <c r="C79" s="243">
        <f t="shared" si="28"/>
        <v>100000</v>
      </c>
      <c r="D79" s="326"/>
      <c r="E79" s="327"/>
      <c r="F79" s="327"/>
      <c r="G79" s="327"/>
      <c r="H79" s="327"/>
      <c r="I79" s="325">
        <v>100000</v>
      </c>
      <c r="J79" s="555"/>
      <c r="K79" s="218"/>
      <c r="L79" s="219"/>
      <c r="M79" s="477"/>
      <c r="N79" s="477"/>
      <c r="O79" s="477"/>
      <c r="P79" s="477"/>
      <c r="Q79" s="477"/>
      <c r="R79" s="477"/>
    </row>
    <row r="80" spans="1:18" ht="17.25" customHeight="1" x14ac:dyDescent="0.3">
      <c r="A80" s="309">
        <v>414400</v>
      </c>
      <c r="B80" s="310" t="s">
        <v>323</v>
      </c>
      <c r="C80" s="363">
        <f>SUM(D80:I80)</f>
        <v>100000</v>
      </c>
      <c r="D80" s="364">
        <f>SUM(D81)</f>
        <v>0</v>
      </c>
      <c r="E80" s="364">
        <f t="shared" ref="E80:I80" si="34">SUM(E81)</f>
        <v>0</v>
      </c>
      <c r="F80" s="364">
        <f t="shared" si="34"/>
        <v>0</v>
      </c>
      <c r="G80" s="364">
        <f t="shared" si="34"/>
        <v>0</v>
      </c>
      <c r="H80" s="364">
        <f t="shared" si="34"/>
        <v>0</v>
      </c>
      <c r="I80" s="365">
        <f t="shared" si="34"/>
        <v>100000</v>
      </c>
      <c r="J80" s="561"/>
      <c r="K80" s="480"/>
      <c r="L80" s="481"/>
      <c r="M80" s="482"/>
      <c r="N80" s="482"/>
      <c r="O80" s="482"/>
      <c r="P80" s="482"/>
      <c r="Q80" s="482"/>
      <c r="R80" s="482"/>
    </row>
    <row r="81" spans="1:18" ht="17.25" customHeight="1" x14ac:dyDescent="0.3">
      <c r="A81" s="278">
        <v>414411</v>
      </c>
      <c r="B81" s="279" t="s">
        <v>124</v>
      </c>
      <c r="C81" s="243">
        <f t="shared" si="28"/>
        <v>100000</v>
      </c>
      <c r="D81" s="329"/>
      <c r="E81" s="330"/>
      <c r="F81" s="330"/>
      <c r="G81" s="330"/>
      <c r="H81" s="330"/>
      <c r="I81" s="331">
        <v>100000</v>
      </c>
      <c r="J81" s="562"/>
      <c r="K81" s="454"/>
      <c r="L81" s="219"/>
      <c r="M81" s="483"/>
      <c r="N81" s="483"/>
      <c r="O81" s="483"/>
      <c r="P81" s="483"/>
      <c r="Q81" s="483"/>
      <c r="R81" s="483"/>
    </row>
    <row r="82" spans="1:18" ht="17.25" customHeight="1" x14ac:dyDescent="0.3">
      <c r="A82" s="171">
        <v>415000</v>
      </c>
      <c r="B82" s="238" t="s">
        <v>274</v>
      </c>
      <c r="C82" s="236">
        <f>SUM(D82:I82)</f>
        <v>0</v>
      </c>
      <c r="D82" s="234">
        <f>D83</f>
        <v>0</v>
      </c>
      <c r="E82" s="198">
        <f t="shared" ref="E82:I82" si="35">E83</f>
        <v>0</v>
      </c>
      <c r="F82" s="198">
        <f t="shared" si="35"/>
        <v>0</v>
      </c>
      <c r="G82" s="198">
        <f t="shared" si="35"/>
        <v>0</v>
      </c>
      <c r="H82" s="198">
        <f t="shared" si="35"/>
        <v>0</v>
      </c>
      <c r="I82" s="216">
        <f t="shared" si="35"/>
        <v>0</v>
      </c>
      <c r="J82" s="553"/>
      <c r="K82" s="273"/>
      <c r="L82" s="222"/>
      <c r="M82" s="222"/>
      <c r="N82" s="222"/>
      <c r="O82" s="222"/>
      <c r="P82" s="222"/>
      <c r="Q82" s="222"/>
      <c r="R82" s="222"/>
    </row>
    <row r="83" spans="1:18" ht="17.25" customHeight="1" x14ac:dyDescent="0.3">
      <c r="A83" s="283">
        <v>415100</v>
      </c>
      <c r="B83" s="284" t="s">
        <v>275</v>
      </c>
      <c r="C83" s="287">
        <f>SUM(D83:I83)</f>
        <v>0</v>
      </c>
      <c r="D83" s="288"/>
      <c r="E83" s="289"/>
      <c r="F83" s="289"/>
      <c r="G83" s="289"/>
      <c r="H83" s="289"/>
      <c r="I83" s="290"/>
      <c r="J83" s="554"/>
      <c r="K83" s="458"/>
      <c r="L83" s="476"/>
      <c r="M83" s="478"/>
      <c r="N83" s="478"/>
      <c r="O83" s="478"/>
      <c r="P83" s="478"/>
      <c r="Q83" s="478"/>
      <c r="R83" s="478"/>
    </row>
    <row r="84" spans="1:18" ht="17.25" customHeight="1" x14ac:dyDescent="0.3">
      <c r="A84" s="171">
        <v>416000</v>
      </c>
      <c r="B84" s="238" t="s">
        <v>276</v>
      </c>
      <c r="C84" s="236">
        <f t="shared" si="28"/>
        <v>2500000</v>
      </c>
      <c r="D84" s="241">
        <f>D86</f>
        <v>0</v>
      </c>
      <c r="E84" s="161">
        <f t="shared" ref="E84:I84" si="36">E86</f>
        <v>0</v>
      </c>
      <c r="F84" s="161">
        <f t="shared" si="36"/>
        <v>0</v>
      </c>
      <c r="G84" s="161">
        <f t="shared" si="36"/>
        <v>1000000</v>
      </c>
      <c r="H84" s="161">
        <f t="shared" si="36"/>
        <v>0</v>
      </c>
      <c r="I84" s="162">
        <f t="shared" si="36"/>
        <v>1500000</v>
      </c>
      <c r="J84" s="553"/>
      <c r="K84" s="273"/>
      <c r="L84" s="222"/>
      <c r="M84" s="474"/>
      <c r="N84" s="474"/>
      <c r="O84" s="474"/>
      <c r="P84" s="474"/>
      <c r="Q84" s="474"/>
      <c r="R84" s="474"/>
    </row>
    <row r="85" spans="1:18" ht="17.25" customHeight="1" x14ac:dyDescent="0.3">
      <c r="A85" s="283">
        <v>416100</v>
      </c>
      <c r="B85" s="284" t="s">
        <v>350</v>
      </c>
      <c r="C85" s="287">
        <f>SUM(D85:I85)</f>
        <v>2500000</v>
      </c>
      <c r="D85" s="291">
        <f>SUM(D86)</f>
        <v>0</v>
      </c>
      <c r="E85" s="291">
        <f t="shared" ref="E85:I85" si="37">SUM(E86)</f>
        <v>0</v>
      </c>
      <c r="F85" s="291">
        <f t="shared" si="37"/>
        <v>0</v>
      </c>
      <c r="G85" s="291">
        <f t="shared" si="37"/>
        <v>1000000</v>
      </c>
      <c r="H85" s="291">
        <f t="shared" si="37"/>
        <v>0</v>
      </c>
      <c r="I85" s="294">
        <f t="shared" si="37"/>
        <v>1500000</v>
      </c>
      <c r="J85" s="554"/>
      <c r="K85" s="458"/>
      <c r="L85" s="476"/>
      <c r="M85" s="476"/>
      <c r="N85" s="476"/>
      <c r="O85" s="476"/>
      <c r="P85" s="476"/>
      <c r="Q85" s="476"/>
      <c r="R85" s="476"/>
    </row>
    <row r="86" spans="1:18" ht="17.25" customHeight="1" x14ac:dyDescent="0.3">
      <c r="A86" s="177">
        <v>416111</v>
      </c>
      <c r="B86" s="231" t="s">
        <v>277</v>
      </c>
      <c r="C86" s="243">
        <f t="shared" si="28"/>
        <v>2500000</v>
      </c>
      <c r="D86" s="326"/>
      <c r="E86" s="327"/>
      <c r="F86" s="327"/>
      <c r="G86" s="327">
        <v>1000000</v>
      </c>
      <c r="H86" s="327"/>
      <c r="I86" s="325">
        <v>1500000</v>
      </c>
      <c r="J86" s="563"/>
      <c r="K86" s="267"/>
      <c r="L86" s="219"/>
      <c r="M86" s="477"/>
      <c r="N86" s="477"/>
      <c r="O86" s="477"/>
      <c r="P86" s="477"/>
      <c r="Q86" s="477"/>
      <c r="R86" s="477"/>
    </row>
    <row r="87" spans="1:18" ht="17.25" customHeight="1" x14ac:dyDescent="0.3">
      <c r="A87" s="178">
        <v>420000</v>
      </c>
      <c r="B87" s="237" t="s">
        <v>278</v>
      </c>
      <c r="C87" s="256">
        <f>SUM(D87:I87)</f>
        <v>174869530</v>
      </c>
      <c r="D87" s="252">
        <f t="shared" ref="D87:I87" si="38">D88+D118+D132+D166+D169+D182</f>
        <v>0</v>
      </c>
      <c r="E87" s="213">
        <f t="shared" si="38"/>
        <v>0</v>
      </c>
      <c r="F87" s="213">
        <f t="shared" si="38"/>
        <v>0</v>
      </c>
      <c r="G87" s="213">
        <f t="shared" si="38"/>
        <v>40275000</v>
      </c>
      <c r="H87" s="213">
        <f t="shared" si="38"/>
        <v>0</v>
      </c>
      <c r="I87" s="214">
        <f t="shared" si="38"/>
        <v>134594530</v>
      </c>
      <c r="J87" s="564"/>
      <c r="K87" s="473"/>
      <c r="L87" s="486"/>
      <c r="M87" s="487"/>
      <c r="N87" s="487"/>
      <c r="O87" s="487"/>
      <c r="P87" s="487"/>
      <c r="Q87" s="487"/>
      <c r="R87" s="487"/>
    </row>
    <row r="88" spans="1:18" ht="17.25" customHeight="1" x14ac:dyDescent="0.3">
      <c r="A88" s="171">
        <v>421000</v>
      </c>
      <c r="B88" s="238" t="s">
        <v>279</v>
      </c>
      <c r="C88" s="256">
        <f>SUM(D88:I88)</f>
        <v>39351450</v>
      </c>
      <c r="D88" s="253">
        <f>D89+D92+D101+D110+D116+D95</f>
        <v>0</v>
      </c>
      <c r="E88" s="215">
        <f>E89+E92+E101+E110+E116+E95</f>
        <v>0</v>
      </c>
      <c r="F88" s="215">
        <f>F89+F92+F101+F110+F116+F95</f>
        <v>0</v>
      </c>
      <c r="G88" s="215">
        <f>G89+G92+G101+G110+G116+G95</f>
        <v>15371000</v>
      </c>
      <c r="H88" s="215">
        <f>H89+H92+H101+H110+H116+H95</f>
        <v>0</v>
      </c>
      <c r="I88" s="281">
        <f>I89+I92+I95+I101+I110+I116</f>
        <v>23980450</v>
      </c>
      <c r="J88" s="553"/>
      <c r="K88" s="273"/>
      <c r="L88" s="486"/>
      <c r="M88" s="488"/>
      <c r="N88" s="488"/>
      <c r="O88" s="488"/>
      <c r="P88" s="488"/>
      <c r="Q88" s="488"/>
      <c r="R88" s="488"/>
    </row>
    <row r="89" spans="1:18" ht="17.25" customHeight="1" x14ac:dyDescent="0.3">
      <c r="A89" s="285">
        <v>421100</v>
      </c>
      <c r="B89" s="286" t="s">
        <v>324</v>
      </c>
      <c r="C89" s="311">
        <f>SUM(D89:I89)</f>
        <v>1030000</v>
      </c>
      <c r="D89" s="312">
        <f>SUM(D90:D91)</f>
        <v>0</v>
      </c>
      <c r="E89" s="312">
        <f t="shared" ref="E89:I89" si="39">SUM(E90:E91)</f>
        <v>0</v>
      </c>
      <c r="F89" s="312">
        <f>SUM(F90:F91)</f>
        <v>0</v>
      </c>
      <c r="G89" s="312">
        <f t="shared" si="39"/>
        <v>770000</v>
      </c>
      <c r="H89" s="312">
        <f t="shared" si="39"/>
        <v>0</v>
      </c>
      <c r="I89" s="313">
        <f t="shared" si="39"/>
        <v>260000</v>
      </c>
      <c r="J89" s="554"/>
      <c r="K89" s="458"/>
      <c r="L89" s="489"/>
      <c r="M89" s="489"/>
      <c r="N89" s="489"/>
      <c r="O89" s="489"/>
      <c r="P89" s="489"/>
      <c r="Q89" s="489"/>
      <c r="R89" s="489"/>
    </row>
    <row r="90" spans="1:18" ht="17.25" customHeight="1" x14ac:dyDescent="0.3">
      <c r="A90" s="173">
        <v>421111</v>
      </c>
      <c r="B90" s="227" t="s">
        <v>38</v>
      </c>
      <c r="C90" s="243">
        <f t="shared" ref="C90:C102" si="40">SUM(D90:I90)</f>
        <v>800000</v>
      </c>
      <c r="D90" s="326"/>
      <c r="E90" s="327"/>
      <c r="F90" s="327"/>
      <c r="G90" s="328">
        <v>600000</v>
      </c>
      <c r="H90" s="328"/>
      <c r="I90" s="324">
        <v>200000</v>
      </c>
      <c r="J90" s="555"/>
      <c r="K90" s="218"/>
      <c r="L90" s="219"/>
      <c r="M90" s="477"/>
      <c r="N90" s="477"/>
      <c r="O90" s="477"/>
      <c r="P90" s="490"/>
      <c r="Q90" s="490"/>
      <c r="R90" s="490"/>
    </row>
    <row r="91" spans="1:18" ht="17.25" customHeight="1" x14ac:dyDescent="0.3">
      <c r="A91" s="173">
        <v>421121</v>
      </c>
      <c r="B91" s="227" t="s">
        <v>39</v>
      </c>
      <c r="C91" s="243">
        <f t="shared" si="40"/>
        <v>230000</v>
      </c>
      <c r="D91" s="326"/>
      <c r="E91" s="327"/>
      <c r="F91" s="327"/>
      <c r="G91" s="328">
        <v>170000</v>
      </c>
      <c r="H91" s="328"/>
      <c r="I91" s="324">
        <v>60000</v>
      </c>
      <c r="J91" s="555"/>
      <c r="K91" s="218"/>
      <c r="L91" s="219"/>
      <c r="M91" s="477"/>
      <c r="N91" s="477"/>
      <c r="O91" s="477"/>
      <c r="P91" s="490"/>
      <c r="Q91" s="490"/>
      <c r="R91" s="490"/>
    </row>
    <row r="92" spans="1:18" ht="17.25" customHeight="1" x14ac:dyDescent="0.3">
      <c r="A92" s="285">
        <v>421200</v>
      </c>
      <c r="B92" s="286" t="s">
        <v>325</v>
      </c>
      <c r="C92" s="287">
        <f>SUM(D92:I92)</f>
        <v>30050000</v>
      </c>
      <c r="D92" s="291">
        <f>SUM(D93:D94)</f>
        <v>0</v>
      </c>
      <c r="E92" s="292">
        <f t="shared" ref="E92:I92" si="41">SUM(E93:E94)</f>
        <v>0</v>
      </c>
      <c r="F92" s="292">
        <f t="shared" si="41"/>
        <v>0</v>
      </c>
      <c r="G92" s="292">
        <f t="shared" si="41"/>
        <v>13000000</v>
      </c>
      <c r="H92" s="292">
        <f t="shared" si="41"/>
        <v>0</v>
      </c>
      <c r="I92" s="293">
        <f t="shared" si="41"/>
        <v>17050000</v>
      </c>
      <c r="J92" s="554"/>
      <c r="K92" s="458"/>
      <c r="L92" s="476"/>
      <c r="M92" s="476"/>
      <c r="N92" s="476"/>
      <c r="O92" s="476"/>
      <c r="P92" s="476"/>
      <c r="Q92" s="476"/>
      <c r="R92" s="476"/>
    </row>
    <row r="93" spans="1:18" ht="17.25" customHeight="1" x14ac:dyDescent="0.3">
      <c r="A93" s="173">
        <v>421211</v>
      </c>
      <c r="B93" s="227" t="s">
        <v>40</v>
      </c>
      <c r="C93" s="243">
        <f t="shared" si="40"/>
        <v>10800000</v>
      </c>
      <c r="D93" s="326"/>
      <c r="E93" s="327"/>
      <c r="F93" s="327"/>
      <c r="G93" s="328">
        <v>5000000</v>
      </c>
      <c r="H93" s="328"/>
      <c r="I93" s="324">
        <v>5800000</v>
      </c>
      <c r="J93" s="555"/>
      <c r="K93" s="218"/>
      <c r="L93" s="219"/>
      <c r="M93" s="477"/>
      <c r="N93" s="477"/>
      <c r="O93" s="477"/>
      <c r="P93" s="490"/>
      <c r="Q93" s="490"/>
      <c r="R93" s="490"/>
    </row>
    <row r="94" spans="1:18" ht="17.25" customHeight="1" x14ac:dyDescent="0.3">
      <c r="A94" s="173">
        <v>421221</v>
      </c>
      <c r="B94" s="227" t="s">
        <v>41</v>
      </c>
      <c r="C94" s="243">
        <f t="shared" si="40"/>
        <v>19250000</v>
      </c>
      <c r="D94" s="326"/>
      <c r="E94" s="327"/>
      <c r="F94" s="327"/>
      <c r="G94" s="328">
        <v>8000000</v>
      </c>
      <c r="H94" s="328"/>
      <c r="I94" s="324">
        <v>11250000</v>
      </c>
      <c r="J94" s="555"/>
      <c r="K94" s="218"/>
      <c r="L94" s="219"/>
      <c r="M94" s="477"/>
      <c r="N94" s="477"/>
      <c r="O94" s="477"/>
      <c r="P94" s="490"/>
      <c r="Q94" s="490"/>
      <c r="R94" s="490"/>
    </row>
    <row r="95" spans="1:18" ht="17.25" customHeight="1" x14ac:dyDescent="0.3">
      <c r="A95" s="285">
        <v>421300</v>
      </c>
      <c r="B95" s="286" t="s">
        <v>326</v>
      </c>
      <c r="C95" s="287">
        <f>SUM(D95:I95)</f>
        <v>4649450</v>
      </c>
      <c r="D95" s="291">
        <f>SUM(D96:D100)</f>
        <v>0</v>
      </c>
      <c r="E95" s="292">
        <f t="shared" ref="E95:H95" si="42">SUM(E96:E100)</f>
        <v>0</v>
      </c>
      <c r="F95" s="292">
        <f t="shared" si="42"/>
        <v>0</v>
      </c>
      <c r="G95" s="292">
        <f>SUM(G96:G100)</f>
        <v>950000</v>
      </c>
      <c r="H95" s="292">
        <f t="shared" si="42"/>
        <v>0</v>
      </c>
      <c r="I95" s="293">
        <f>SUM(I96:I100)</f>
        <v>3699450</v>
      </c>
      <c r="J95" s="554"/>
      <c r="K95" s="458"/>
      <c r="L95" s="476"/>
      <c r="M95" s="476"/>
      <c r="N95" s="476"/>
      <c r="O95" s="476"/>
      <c r="P95" s="476"/>
      <c r="Q95" s="476"/>
      <c r="R95" s="476"/>
    </row>
    <row r="96" spans="1:18" ht="17.25" customHeight="1" x14ac:dyDescent="0.3">
      <c r="A96" s="173">
        <v>421311</v>
      </c>
      <c r="B96" s="227" t="s">
        <v>176</v>
      </c>
      <c r="C96" s="243">
        <f t="shared" si="40"/>
        <v>100000</v>
      </c>
      <c r="D96" s="326"/>
      <c r="E96" s="327"/>
      <c r="F96" s="327"/>
      <c r="G96" s="328">
        <v>50000</v>
      </c>
      <c r="H96" s="328"/>
      <c r="I96" s="324">
        <v>50000</v>
      </c>
      <c r="J96" s="555"/>
      <c r="K96" s="218"/>
      <c r="L96" s="219"/>
      <c r="M96" s="477"/>
      <c r="N96" s="477"/>
      <c r="O96" s="477"/>
      <c r="P96" s="490"/>
      <c r="Q96" s="490"/>
      <c r="R96" s="490"/>
    </row>
    <row r="97" spans="1:18" ht="17.25" customHeight="1" x14ac:dyDescent="0.3">
      <c r="A97" s="173">
        <v>421321</v>
      </c>
      <c r="B97" s="227" t="s">
        <v>42</v>
      </c>
      <c r="C97" s="243">
        <f t="shared" si="40"/>
        <v>400000</v>
      </c>
      <c r="D97" s="326"/>
      <c r="E97" s="327"/>
      <c r="F97" s="327"/>
      <c r="G97" s="328">
        <v>100000</v>
      </c>
      <c r="H97" s="328"/>
      <c r="I97" s="324">
        <v>300000</v>
      </c>
      <c r="J97" s="555"/>
      <c r="K97" s="218"/>
      <c r="L97" s="219"/>
      <c r="M97" s="477"/>
      <c r="N97" s="477"/>
      <c r="O97" s="477"/>
      <c r="P97" s="490"/>
      <c r="Q97" s="490"/>
      <c r="R97" s="490"/>
    </row>
    <row r="98" spans="1:18" ht="17.25" customHeight="1" x14ac:dyDescent="0.3">
      <c r="A98" s="173">
        <v>421323</v>
      </c>
      <c r="B98" s="227" t="s">
        <v>135</v>
      </c>
      <c r="C98" s="243">
        <f t="shared" si="40"/>
        <v>3000000</v>
      </c>
      <c r="D98" s="326"/>
      <c r="E98" s="327"/>
      <c r="F98" s="327"/>
      <c r="G98" s="328">
        <v>500000</v>
      </c>
      <c r="H98" s="328"/>
      <c r="I98" s="324">
        <v>2500000</v>
      </c>
      <c r="J98" s="555"/>
      <c r="K98" s="218"/>
      <c r="L98" s="219"/>
      <c r="M98" s="477"/>
      <c r="N98" s="477"/>
      <c r="O98" s="477"/>
      <c r="P98" s="490"/>
      <c r="Q98" s="490"/>
      <c r="R98" s="490"/>
    </row>
    <row r="99" spans="1:18" ht="17.25" customHeight="1" x14ac:dyDescent="0.3">
      <c r="A99" s="173">
        <v>421324</v>
      </c>
      <c r="B99" s="227" t="s">
        <v>43</v>
      </c>
      <c r="C99" s="243">
        <f t="shared" si="40"/>
        <v>549450</v>
      </c>
      <c r="D99" s="326"/>
      <c r="E99" s="327"/>
      <c r="F99" s="327"/>
      <c r="G99" s="328">
        <v>100000</v>
      </c>
      <c r="H99" s="328"/>
      <c r="I99" s="324">
        <v>449450</v>
      </c>
      <c r="J99" s="555"/>
      <c r="K99" s="218"/>
      <c r="L99" s="219"/>
      <c r="M99" s="477"/>
      <c r="N99" s="477"/>
      <c r="O99" s="477"/>
      <c r="P99" s="490"/>
      <c r="Q99" s="490"/>
      <c r="R99" s="490"/>
    </row>
    <row r="100" spans="1:18" ht="17.25" customHeight="1" x14ac:dyDescent="0.3">
      <c r="A100" s="173">
        <v>421325</v>
      </c>
      <c r="B100" s="227" t="s">
        <v>177</v>
      </c>
      <c r="C100" s="243">
        <f t="shared" si="40"/>
        <v>600000</v>
      </c>
      <c r="D100" s="326"/>
      <c r="E100" s="327"/>
      <c r="F100" s="327"/>
      <c r="G100" s="328">
        <v>200000</v>
      </c>
      <c r="H100" s="328"/>
      <c r="I100" s="324">
        <v>400000</v>
      </c>
      <c r="J100" s="555"/>
      <c r="K100" s="218"/>
      <c r="L100" s="219"/>
      <c r="M100" s="477"/>
      <c r="N100" s="477"/>
      <c r="O100" s="477"/>
      <c r="P100" s="490"/>
      <c r="Q100" s="490"/>
      <c r="R100" s="490"/>
    </row>
    <row r="101" spans="1:18" ht="17.25" customHeight="1" x14ac:dyDescent="0.3">
      <c r="A101" s="285">
        <v>421400</v>
      </c>
      <c r="B101" s="286" t="s">
        <v>327</v>
      </c>
      <c r="C101" s="314">
        <f>SUM(D101:I101)</f>
        <v>2822000</v>
      </c>
      <c r="D101" s="315">
        <f t="shared" ref="D101:I101" si="43">SUM(D107:D109)+D102</f>
        <v>0</v>
      </c>
      <c r="E101" s="316">
        <f t="shared" si="43"/>
        <v>0</v>
      </c>
      <c r="F101" s="316">
        <f t="shared" si="43"/>
        <v>0</v>
      </c>
      <c r="G101" s="316">
        <f t="shared" si="43"/>
        <v>450000</v>
      </c>
      <c r="H101" s="316">
        <f t="shared" si="43"/>
        <v>0</v>
      </c>
      <c r="I101" s="317">
        <f t="shared" si="43"/>
        <v>2372000</v>
      </c>
      <c r="J101" s="554"/>
      <c r="K101" s="458"/>
      <c r="L101" s="476"/>
      <c r="M101" s="476"/>
      <c r="N101" s="476"/>
      <c r="O101" s="476"/>
      <c r="P101" s="476"/>
      <c r="Q101" s="476"/>
      <c r="R101" s="476"/>
    </row>
    <row r="102" spans="1:18" ht="17.25" customHeight="1" thickBot="1" x14ac:dyDescent="0.35">
      <c r="A102" s="179">
        <v>421411</v>
      </c>
      <c r="B102" s="229" t="s">
        <v>44</v>
      </c>
      <c r="C102" s="543">
        <f t="shared" si="40"/>
        <v>1176000</v>
      </c>
      <c r="D102" s="544"/>
      <c r="E102" s="545"/>
      <c r="F102" s="545"/>
      <c r="G102" s="546">
        <v>300000</v>
      </c>
      <c r="H102" s="546"/>
      <c r="I102" s="547">
        <v>876000</v>
      </c>
      <c r="J102" s="555"/>
      <c r="K102" s="218"/>
      <c r="L102" s="219"/>
      <c r="M102" s="477"/>
      <c r="N102" s="477"/>
      <c r="O102" s="477"/>
      <c r="P102" s="490"/>
      <c r="Q102" s="490"/>
      <c r="R102" s="490"/>
    </row>
    <row r="103" spans="1:18" ht="11.25" customHeight="1" thickBot="1" x14ac:dyDescent="0.35">
      <c r="A103" s="648" t="s">
        <v>4</v>
      </c>
      <c r="B103" s="650" t="s">
        <v>230</v>
      </c>
      <c r="C103" s="638" t="s">
        <v>264</v>
      </c>
      <c r="D103" s="639"/>
      <c r="E103" s="639"/>
      <c r="F103" s="639"/>
      <c r="G103" s="639"/>
      <c r="H103" s="639"/>
      <c r="I103" s="640"/>
      <c r="J103" s="551"/>
      <c r="K103" s="273"/>
      <c r="L103" s="273"/>
      <c r="M103" s="515"/>
      <c r="N103" s="515"/>
      <c r="O103" s="515"/>
      <c r="P103" s="515"/>
      <c r="Q103" s="515"/>
      <c r="R103" s="515"/>
    </row>
    <row r="104" spans="1:18" ht="15" customHeight="1" x14ac:dyDescent="0.3">
      <c r="A104" s="649"/>
      <c r="B104" s="651"/>
      <c r="C104" s="641" t="s">
        <v>309</v>
      </c>
      <c r="D104" s="643" t="s">
        <v>265</v>
      </c>
      <c r="E104" s="644"/>
      <c r="F104" s="644"/>
      <c r="G104" s="644"/>
      <c r="H104" s="645" t="s">
        <v>233</v>
      </c>
      <c r="I104" s="646" t="s">
        <v>234</v>
      </c>
      <c r="J104" s="558"/>
      <c r="K104" s="513"/>
      <c r="L104" s="514"/>
      <c r="M104" s="273"/>
      <c r="N104" s="515"/>
      <c r="O104" s="515"/>
      <c r="P104" s="515"/>
      <c r="Q104" s="273"/>
      <c r="R104" s="273"/>
    </row>
    <row r="105" spans="1:18" ht="27" customHeight="1" x14ac:dyDescent="0.3">
      <c r="A105" s="649"/>
      <c r="B105" s="651"/>
      <c r="C105" s="642"/>
      <c r="D105" s="599" t="s">
        <v>266</v>
      </c>
      <c r="E105" s="600" t="s">
        <v>236</v>
      </c>
      <c r="F105" s="600" t="s">
        <v>237</v>
      </c>
      <c r="G105" s="600" t="s">
        <v>238</v>
      </c>
      <c r="H105" s="644"/>
      <c r="I105" s="647"/>
      <c r="J105" s="558"/>
      <c r="K105" s="513"/>
      <c r="L105" s="514"/>
      <c r="M105" s="272"/>
      <c r="N105" s="272"/>
      <c r="O105" s="272"/>
      <c r="P105" s="272"/>
      <c r="Q105" s="515"/>
      <c r="R105" s="515"/>
    </row>
    <row r="106" spans="1:18" ht="15" thickBot="1" x14ac:dyDescent="0.35">
      <c r="A106" s="257" t="s">
        <v>239</v>
      </c>
      <c r="B106" s="225" t="s">
        <v>240</v>
      </c>
      <c r="C106" s="247" t="s">
        <v>241</v>
      </c>
      <c r="D106" s="246" t="s">
        <v>242</v>
      </c>
      <c r="E106" s="167" t="s">
        <v>243</v>
      </c>
      <c r="F106" s="167" t="s">
        <v>244</v>
      </c>
      <c r="G106" s="167" t="s">
        <v>245</v>
      </c>
      <c r="H106" s="167" t="s">
        <v>246</v>
      </c>
      <c r="I106" s="168" t="s">
        <v>247</v>
      </c>
      <c r="J106" s="552"/>
      <c r="K106" s="461"/>
      <c r="L106" s="462"/>
      <c r="M106" s="462"/>
      <c r="N106" s="462"/>
      <c r="O106" s="462"/>
      <c r="P106" s="462"/>
      <c r="Q106" s="462"/>
      <c r="R106" s="462"/>
    </row>
    <row r="107" spans="1:18" ht="15" customHeight="1" x14ac:dyDescent="0.3">
      <c r="A107" s="180">
        <v>421412</v>
      </c>
      <c r="B107" s="576" t="s">
        <v>45</v>
      </c>
      <c r="C107" s="366">
        <f t="shared" si="28"/>
        <v>700000</v>
      </c>
      <c r="D107" s="367"/>
      <c r="E107" s="368"/>
      <c r="F107" s="368"/>
      <c r="G107" s="369"/>
      <c r="H107" s="369"/>
      <c r="I107" s="370">
        <v>700000</v>
      </c>
      <c r="J107" s="555"/>
      <c r="K107" s="218"/>
      <c r="L107" s="440"/>
      <c r="M107" s="442"/>
      <c r="N107" s="442"/>
      <c r="O107" s="442"/>
      <c r="P107" s="491"/>
      <c r="Q107" s="491"/>
      <c r="R107" s="491"/>
    </row>
    <row r="108" spans="1:18" ht="15" customHeight="1" x14ac:dyDescent="0.3">
      <c r="A108" s="173">
        <v>421414</v>
      </c>
      <c r="B108" s="577" t="s">
        <v>46</v>
      </c>
      <c r="C108" s="347">
        <f t="shared" si="28"/>
        <v>696000</v>
      </c>
      <c r="D108" s="332"/>
      <c r="E108" s="333"/>
      <c r="F108" s="333"/>
      <c r="G108" s="341">
        <v>100000</v>
      </c>
      <c r="H108" s="341"/>
      <c r="I108" s="339">
        <v>596000</v>
      </c>
      <c r="J108" s="555"/>
      <c r="K108" s="218"/>
      <c r="L108" s="440"/>
      <c r="M108" s="442"/>
      <c r="N108" s="442"/>
      <c r="O108" s="442"/>
      <c r="P108" s="491"/>
      <c r="Q108" s="491"/>
      <c r="R108" s="491"/>
    </row>
    <row r="109" spans="1:18" ht="15" customHeight="1" x14ac:dyDescent="0.3">
      <c r="A109" s="173">
        <v>421422</v>
      </c>
      <c r="B109" s="577" t="s">
        <v>47</v>
      </c>
      <c r="C109" s="347">
        <f t="shared" si="28"/>
        <v>250000</v>
      </c>
      <c r="D109" s="332"/>
      <c r="E109" s="333"/>
      <c r="F109" s="333"/>
      <c r="G109" s="341">
        <v>50000</v>
      </c>
      <c r="H109" s="341"/>
      <c r="I109" s="339">
        <v>200000</v>
      </c>
      <c r="J109" s="555"/>
      <c r="K109" s="218"/>
      <c r="L109" s="440"/>
      <c r="M109" s="442"/>
      <c r="N109" s="442"/>
      <c r="O109" s="442"/>
      <c r="P109" s="491"/>
      <c r="Q109" s="491"/>
      <c r="R109" s="491"/>
    </row>
    <row r="110" spans="1:18" ht="15" customHeight="1" x14ac:dyDescent="0.3">
      <c r="A110" s="285">
        <v>421500</v>
      </c>
      <c r="B110" s="578" t="s">
        <v>328</v>
      </c>
      <c r="C110" s="297">
        <f>SUM(D110:I110)</f>
        <v>600000</v>
      </c>
      <c r="D110" s="298">
        <f>SUM(D111:D115)</f>
        <v>0</v>
      </c>
      <c r="E110" s="299">
        <f t="shared" ref="E110:H110" si="44">SUM(E111:E115)</f>
        <v>0</v>
      </c>
      <c r="F110" s="299">
        <f t="shared" si="44"/>
        <v>0</v>
      </c>
      <c r="G110" s="299">
        <f t="shared" si="44"/>
        <v>201000</v>
      </c>
      <c r="H110" s="299">
        <f t="shared" si="44"/>
        <v>0</v>
      </c>
      <c r="I110" s="300">
        <f>SUM(I111:I115)</f>
        <v>399000</v>
      </c>
      <c r="J110" s="554"/>
      <c r="K110" s="458"/>
      <c r="L110" s="464"/>
      <c r="M110" s="464"/>
      <c r="N110" s="464"/>
      <c r="O110" s="464"/>
      <c r="P110" s="464"/>
      <c r="Q110" s="464"/>
      <c r="R110" s="464"/>
    </row>
    <row r="111" spans="1:18" ht="15" customHeight="1" x14ac:dyDescent="0.3">
      <c r="A111" s="173">
        <v>421511</v>
      </c>
      <c r="B111" s="577" t="s">
        <v>48</v>
      </c>
      <c r="C111" s="347">
        <f t="shared" si="28"/>
        <v>200000</v>
      </c>
      <c r="D111" s="332"/>
      <c r="E111" s="333"/>
      <c r="F111" s="333"/>
      <c r="G111" s="341">
        <v>50000</v>
      </c>
      <c r="H111" s="341"/>
      <c r="I111" s="339">
        <v>150000</v>
      </c>
      <c r="J111" s="555"/>
      <c r="K111" s="218"/>
      <c r="L111" s="440"/>
      <c r="M111" s="442"/>
      <c r="N111" s="442"/>
      <c r="O111" s="442"/>
      <c r="P111" s="491"/>
      <c r="Q111" s="491"/>
      <c r="R111" s="491"/>
    </row>
    <row r="112" spans="1:18" ht="15" customHeight="1" x14ac:dyDescent="0.3">
      <c r="A112" s="173">
        <v>421512</v>
      </c>
      <c r="B112" s="577" t="s">
        <v>49</v>
      </c>
      <c r="C112" s="347">
        <f t="shared" si="28"/>
        <v>100000</v>
      </c>
      <c r="D112" s="332"/>
      <c r="E112" s="333"/>
      <c r="F112" s="333"/>
      <c r="G112" s="341">
        <v>50000</v>
      </c>
      <c r="H112" s="341"/>
      <c r="I112" s="339">
        <v>50000</v>
      </c>
      <c r="J112" s="555"/>
      <c r="K112" s="218"/>
      <c r="L112" s="440"/>
      <c r="M112" s="442"/>
      <c r="N112" s="442"/>
      <c r="O112" s="442"/>
      <c r="P112" s="491"/>
      <c r="Q112" s="491"/>
      <c r="R112" s="491"/>
    </row>
    <row r="113" spans="1:18" ht="15" customHeight="1" x14ac:dyDescent="0.3">
      <c r="A113" s="173">
        <v>421521</v>
      </c>
      <c r="B113" s="577" t="s">
        <v>125</v>
      </c>
      <c r="C113" s="347">
        <f t="shared" si="28"/>
        <v>100000</v>
      </c>
      <c r="D113" s="332"/>
      <c r="E113" s="333"/>
      <c r="F113" s="333"/>
      <c r="G113" s="341">
        <v>50000</v>
      </c>
      <c r="H113" s="341"/>
      <c r="I113" s="339">
        <v>50000</v>
      </c>
      <c r="J113" s="555"/>
      <c r="K113" s="218"/>
      <c r="L113" s="440"/>
      <c r="M113" s="442"/>
      <c r="N113" s="442"/>
      <c r="O113" s="442"/>
      <c r="P113" s="491"/>
      <c r="Q113" s="491"/>
      <c r="R113" s="491"/>
    </row>
    <row r="114" spans="1:18" ht="15" customHeight="1" x14ac:dyDescent="0.3">
      <c r="A114" s="173">
        <v>421522</v>
      </c>
      <c r="B114" s="577" t="s">
        <v>50</v>
      </c>
      <c r="C114" s="347">
        <f t="shared" si="28"/>
        <v>100000</v>
      </c>
      <c r="D114" s="332"/>
      <c r="E114" s="333"/>
      <c r="F114" s="333"/>
      <c r="G114" s="341">
        <v>51000</v>
      </c>
      <c r="H114" s="341"/>
      <c r="I114" s="339">
        <v>49000</v>
      </c>
      <c r="J114" s="555"/>
      <c r="K114" s="218"/>
      <c r="L114" s="440"/>
      <c r="M114" s="442"/>
      <c r="N114" s="442"/>
      <c r="O114" s="442"/>
      <c r="P114" s="491"/>
      <c r="Q114" s="491"/>
      <c r="R114" s="491"/>
    </row>
    <row r="115" spans="1:18" ht="15" customHeight="1" x14ac:dyDescent="0.3">
      <c r="A115" s="173">
        <v>421523</v>
      </c>
      <c r="B115" s="577" t="s">
        <v>51</v>
      </c>
      <c r="C115" s="347">
        <f t="shared" si="28"/>
        <v>100000</v>
      </c>
      <c r="D115" s="332"/>
      <c r="E115" s="333"/>
      <c r="F115" s="333"/>
      <c r="G115" s="341"/>
      <c r="H115" s="341"/>
      <c r="I115" s="339">
        <v>100000</v>
      </c>
      <c r="J115" s="555"/>
      <c r="K115" s="218"/>
      <c r="L115" s="440"/>
      <c r="M115" s="442"/>
      <c r="N115" s="442"/>
      <c r="O115" s="442"/>
      <c r="P115" s="491"/>
      <c r="Q115" s="491"/>
      <c r="R115" s="491"/>
    </row>
    <row r="116" spans="1:18" ht="15" customHeight="1" x14ac:dyDescent="0.3">
      <c r="A116" s="285">
        <v>421900</v>
      </c>
      <c r="B116" s="578" t="s">
        <v>329</v>
      </c>
      <c r="C116" s="297">
        <f>SUM(D116:I116)</f>
        <v>200000</v>
      </c>
      <c r="D116" s="298">
        <f>SUM(D117)</f>
        <v>0</v>
      </c>
      <c r="E116" s="299">
        <f t="shared" ref="E116:I116" si="45">SUM(E117)</f>
        <v>0</v>
      </c>
      <c r="F116" s="299">
        <f t="shared" si="45"/>
        <v>0</v>
      </c>
      <c r="G116" s="299">
        <f t="shared" si="45"/>
        <v>0</v>
      </c>
      <c r="H116" s="299">
        <f t="shared" si="45"/>
        <v>0</v>
      </c>
      <c r="I116" s="300">
        <f t="shared" si="45"/>
        <v>200000</v>
      </c>
      <c r="J116" s="554"/>
      <c r="K116" s="458"/>
      <c r="L116" s="464"/>
      <c r="M116" s="464"/>
      <c r="N116" s="464"/>
      <c r="O116" s="464"/>
      <c r="P116" s="464"/>
      <c r="Q116" s="464"/>
      <c r="R116" s="464"/>
    </row>
    <row r="117" spans="1:18" ht="15" customHeight="1" x14ac:dyDescent="0.3">
      <c r="A117" s="173">
        <v>421911</v>
      </c>
      <c r="B117" s="577" t="s">
        <v>178</v>
      </c>
      <c r="C117" s="347">
        <f t="shared" si="28"/>
        <v>200000</v>
      </c>
      <c r="D117" s="332"/>
      <c r="E117" s="333"/>
      <c r="F117" s="333"/>
      <c r="G117" s="341"/>
      <c r="H117" s="341"/>
      <c r="I117" s="339">
        <v>200000</v>
      </c>
      <c r="J117" s="555"/>
      <c r="K117" s="218"/>
      <c r="L117" s="440"/>
      <c r="M117" s="442"/>
      <c r="N117" s="442"/>
      <c r="O117" s="442"/>
      <c r="P117" s="491"/>
      <c r="Q117" s="491"/>
      <c r="R117" s="491"/>
    </row>
    <row r="118" spans="1:18" ht="16.5" customHeight="1" x14ac:dyDescent="0.3">
      <c r="A118" s="171">
        <v>422000</v>
      </c>
      <c r="B118" s="579" t="s">
        <v>280</v>
      </c>
      <c r="C118" s="254">
        <f>SUM(D118:I118)</f>
        <v>6590000</v>
      </c>
      <c r="D118" s="250">
        <f>SUM(D119+D124+D129)</f>
        <v>0</v>
      </c>
      <c r="E118" s="172">
        <f t="shared" ref="E118:H118" si="46">SUM(E119+E124+E129)</f>
        <v>0</v>
      </c>
      <c r="F118" s="172">
        <f t="shared" si="46"/>
        <v>0</v>
      </c>
      <c r="G118" s="172">
        <f t="shared" si="46"/>
        <v>1000000</v>
      </c>
      <c r="H118" s="172">
        <f t="shared" si="46"/>
        <v>0</v>
      </c>
      <c r="I118" s="176">
        <f>SUM(I119+I124+I129)</f>
        <v>5590000</v>
      </c>
      <c r="J118" s="553"/>
      <c r="K118" s="273"/>
      <c r="L118" s="463"/>
      <c r="M118" s="463"/>
      <c r="N118" s="463"/>
      <c r="O118" s="463"/>
      <c r="P118" s="463"/>
      <c r="Q118" s="463"/>
      <c r="R118" s="463"/>
    </row>
    <row r="119" spans="1:18" ht="13.5" customHeight="1" x14ac:dyDescent="0.3">
      <c r="A119" s="285">
        <v>422100</v>
      </c>
      <c r="B119" s="578" t="s">
        <v>281</v>
      </c>
      <c r="C119" s="297">
        <f>SUM(D119:I119)</f>
        <v>940000</v>
      </c>
      <c r="D119" s="437">
        <f>SUM(D120:D123)</f>
        <v>0</v>
      </c>
      <c r="E119" s="574">
        <f t="shared" ref="E119:H119" si="47">SUM(E120:E123)</f>
        <v>0</v>
      </c>
      <c r="F119" s="574">
        <f t="shared" si="47"/>
        <v>0</v>
      </c>
      <c r="G119" s="574">
        <f t="shared" si="47"/>
        <v>0</v>
      </c>
      <c r="H119" s="574">
        <f t="shared" si="47"/>
        <v>0</v>
      </c>
      <c r="I119" s="575">
        <f>SUM(I120:I123)</f>
        <v>940000</v>
      </c>
      <c r="J119" s="554"/>
      <c r="K119" s="458"/>
      <c r="L119" s="464"/>
      <c r="M119" s="450"/>
      <c r="N119" s="450"/>
      <c r="O119" s="450"/>
      <c r="P119" s="450"/>
      <c r="Q119" s="450"/>
      <c r="R119" s="450"/>
    </row>
    <row r="120" spans="1:18" ht="15" customHeight="1" x14ac:dyDescent="0.3">
      <c r="A120" s="173">
        <v>422111</v>
      </c>
      <c r="B120" s="577" t="s">
        <v>53</v>
      </c>
      <c r="C120" s="347">
        <f t="shared" si="28"/>
        <v>450000</v>
      </c>
      <c r="D120" s="332"/>
      <c r="E120" s="333"/>
      <c r="F120" s="333"/>
      <c r="G120" s="333"/>
      <c r="H120" s="333"/>
      <c r="I120" s="339">
        <v>450000</v>
      </c>
      <c r="J120" s="555"/>
      <c r="K120" s="218"/>
      <c r="L120" s="440"/>
      <c r="M120" s="442"/>
      <c r="N120" s="442"/>
      <c r="O120" s="442"/>
      <c r="P120" s="442"/>
      <c r="Q120" s="442"/>
      <c r="R120" s="491"/>
    </row>
    <row r="121" spans="1:18" ht="15" customHeight="1" x14ac:dyDescent="0.3">
      <c r="A121" s="173">
        <v>422121</v>
      </c>
      <c r="B121" s="577" t="s">
        <v>54</v>
      </c>
      <c r="C121" s="347">
        <f t="shared" si="28"/>
        <v>150000</v>
      </c>
      <c r="D121" s="332"/>
      <c r="E121" s="333"/>
      <c r="F121" s="333"/>
      <c r="G121" s="333"/>
      <c r="H121" s="333"/>
      <c r="I121" s="339">
        <v>150000</v>
      </c>
      <c r="J121" s="555"/>
      <c r="K121" s="218"/>
      <c r="L121" s="440"/>
      <c r="M121" s="442"/>
      <c r="N121" s="442"/>
      <c r="O121" s="442"/>
      <c r="P121" s="442"/>
      <c r="Q121" s="442"/>
      <c r="R121" s="491"/>
    </row>
    <row r="122" spans="1:18" ht="15" customHeight="1" x14ac:dyDescent="0.3">
      <c r="A122" s="173">
        <v>422131</v>
      </c>
      <c r="B122" s="577" t="s">
        <v>55</v>
      </c>
      <c r="C122" s="347">
        <f t="shared" si="28"/>
        <v>240000</v>
      </c>
      <c r="D122" s="332"/>
      <c r="E122" s="333"/>
      <c r="F122" s="333"/>
      <c r="G122" s="333"/>
      <c r="H122" s="333"/>
      <c r="I122" s="339">
        <v>240000</v>
      </c>
      <c r="J122" s="555"/>
      <c r="K122" s="218"/>
      <c r="L122" s="440"/>
      <c r="M122" s="442"/>
      <c r="N122" s="442"/>
      <c r="O122" s="442"/>
      <c r="P122" s="442"/>
      <c r="Q122" s="442"/>
      <c r="R122" s="491"/>
    </row>
    <row r="123" spans="1:18" ht="15" customHeight="1" x14ac:dyDescent="0.3">
      <c r="A123" s="173">
        <v>422199</v>
      </c>
      <c r="B123" s="577" t="s">
        <v>138</v>
      </c>
      <c r="C123" s="347">
        <f>SUM(D123:I123)</f>
        <v>100000</v>
      </c>
      <c r="D123" s="332"/>
      <c r="E123" s="333"/>
      <c r="F123" s="333"/>
      <c r="G123" s="333"/>
      <c r="H123" s="333"/>
      <c r="I123" s="339">
        <v>100000</v>
      </c>
      <c r="J123" s="555"/>
      <c r="K123" s="218"/>
      <c r="L123" s="440"/>
      <c r="M123" s="442"/>
      <c r="N123" s="442"/>
      <c r="O123" s="442"/>
      <c r="P123" s="442"/>
      <c r="Q123" s="442"/>
      <c r="R123" s="491"/>
    </row>
    <row r="124" spans="1:18" ht="16.5" customHeight="1" x14ac:dyDescent="0.3">
      <c r="A124" s="285">
        <v>422200</v>
      </c>
      <c r="B124" s="578" t="s">
        <v>311</v>
      </c>
      <c r="C124" s="297">
        <f>SUM(D124:I124)</f>
        <v>1650000</v>
      </c>
      <c r="D124" s="298">
        <f>SUM(D125:D128)</f>
        <v>0</v>
      </c>
      <c r="E124" s="299">
        <f t="shared" ref="E124:I124" si="48">SUM(E125:E128)</f>
        <v>0</v>
      </c>
      <c r="F124" s="299">
        <f t="shared" si="48"/>
        <v>0</v>
      </c>
      <c r="G124" s="299">
        <f t="shared" si="48"/>
        <v>0</v>
      </c>
      <c r="H124" s="299">
        <f t="shared" si="48"/>
        <v>0</v>
      </c>
      <c r="I124" s="300">
        <f t="shared" si="48"/>
        <v>1650000</v>
      </c>
      <c r="J124" s="554"/>
      <c r="K124" s="458"/>
      <c r="L124" s="464"/>
      <c r="M124" s="464"/>
      <c r="N124" s="464"/>
      <c r="O124" s="464"/>
      <c r="P124" s="464"/>
      <c r="Q124" s="464"/>
      <c r="R124" s="464"/>
    </row>
    <row r="125" spans="1:18" ht="16.5" customHeight="1" x14ac:dyDescent="0.3">
      <c r="A125" s="173">
        <v>422211</v>
      </c>
      <c r="B125" s="577" t="s">
        <v>126</v>
      </c>
      <c r="C125" s="347">
        <f t="shared" si="28"/>
        <v>300000</v>
      </c>
      <c r="D125" s="332"/>
      <c r="E125" s="333"/>
      <c r="F125" s="333"/>
      <c r="G125" s="333"/>
      <c r="H125" s="333"/>
      <c r="I125" s="339">
        <v>300000</v>
      </c>
      <c r="J125" s="555"/>
      <c r="K125" s="218"/>
      <c r="L125" s="440"/>
      <c r="M125" s="442"/>
      <c r="N125" s="442"/>
      <c r="O125" s="442"/>
      <c r="P125" s="442"/>
      <c r="Q125" s="442"/>
      <c r="R125" s="491"/>
    </row>
    <row r="126" spans="1:18" ht="16.5" customHeight="1" x14ac:dyDescent="0.3">
      <c r="A126" s="173">
        <v>422221</v>
      </c>
      <c r="B126" s="577" t="s">
        <v>56</v>
      </c>
      <c r="C126" s="347">
        <f t="shared" si="28"/>
        <v>600000</v>
      </c>
      <c r="D126" s="332"/>
      <c r="E126" s="333"/>
      <c r="F126" s="333"/>
      <c r="G126" s="333"/>
      <c r="H126" s="333"/>
      <c r="I126" s="339">
        <v>600000</v>
      </c>
      <c r="J126" s="555"/>
      <c r="K126" s="218"/>
      <c r="L126" s="440"/>
      <c r="M126" s="442"/>
      <c r="N126" s="442"/>
      <c r="O126" s="442"/>
      <c r="P126" s="442"/>
      <c r="Q126" s="442"/>
      <c r="R126" s="491"/>
    </row>
    <row r="127" spans="1:18" ht="16.5" customHeight="1" x14ac:dyDescent="0.3">
      <c r="A127" s="173">
        <v>422231</v>
      </c>
      <c r="B127" s="577" t="s">
        <v>175</v>
      </c>
      <c r="C127" s="347">
        <f t="shared" si="28"/>
        <v>600000</v>
      </c>
      <c r="D127" s="332"/>
      <c r="E127" s="333"/>
      <c r="F127" s="333"/>
      <c r="G127" s="333"/>
      <c r="H127" s="333"/>
      <c r="I127" s="339">
        <v>600000</v>
      </c>
      <c r="J127" s="555"/>
      <c r="K127" s="218"/>
      <c r="L127" s="440"/>
      <c r="M127" s="442"/>
      <c r="N127" s="442"/>
      <c r="O127" s="442"/>
      <c r="P127" s="442"/>
      <c r="Q127" s="442"/>
      <c r="R127" s="491"/>
    </row>
    <row r="128" spans="1:18" ht="16.5" customHeight="1" x14ac:dyDescent="0.3">
      <c r="A128" s="173">
        <v>422299</v>
      </c>
      <c r="B128" s="577" t="s">
        <v>139</v>
      </c>
      <c r="C128" s="347">
        <f t="shared" si="28"/>
        <v>150000</v>
      </c>
      <c r="D128" s="332"/>
      <c r="E128" s="333"/>
      <c r="F128" s="333"/>
      <c r="G128" s="333"/>
      <c r="H128" s="333"/>
      <c r="I128" s="339">
        <v>150000</v>
      </c>
      <c r="J128" s="555"/>
      <c r="K128" s="218"/>
      <c r="L128" s="440"/>
      <c r="M128" s="442"/>
      <c r="N128" s="442"/>
      <c r="O128" s="442"/>
      <c r="P128" s="442"/>
      <c r="Q128" s="442"/>
      <c r="R128" s="491"/>
    </row>
    <row r="129" spans="1:18" ht="16.5" customHeight="1" x14ac:dyDescent="0.3">
      <c r="A129" s="318">
        <v>422300</v>
      </c>
      <c r="B129" s="580" t="s">
        <v>312</v>
      </c>
      <c r="C129" s="297">
        <f>SUM(D129:I129)</f>
        <v>4000000</v>
      </c>
      <c r="D129" s="298">
        <f>SUM(D130:D131)</f>
        <v>0</v>
      </c>
      <c r="E129" s="299">
        <f t="shared" ref="E129:I129" si="49">SUM(E130:E131)</f>
        <v>0</v>
      </c>
      <c r="F129" s="299">
        <f t="shared" si="49"/>
        <v>0</v>
      </c>
      <c r="G129" s="299">
        <f t="shared" si="49"/>
        <v>1000000</v>
      </c>
      <c r="H129" s="299">
        <f t="shared" si="49"/>
        <v>0</v>
      </c>
      <c r="I129" s="300">
        <f t="shared" si="49"/>
        <v>3000000</v>
      </c>
      <c r="J129" s="560"/>
      <c r="K129" s="452"/>
      <c r="L129" s="464"/>
      <c r="M129" s="464"/>
      <c r="N129" s="464"/>
      <c r="O129" s="464"/>
      <c r="P129" s="464"/>
      <c r="Q129" s="464"/>
      <c r="R129" s="464"/>
    </row>
    <row r="130" spans="1:18" ht="16.5" customHeight="1" x14ac:dyDescent="0.3">
      <c r="A130" s="173">
        <v>422391</v>
      </c>
      <c r="B130" s="577" t="s">
        <v>57</v>
      </c>
      <c r="C130" s="347">
        <f t="shared" si="28"/>
        <v>4000000</v>
      </c>
      <c r="D130" s="332"/>
      <c r="E130" s="333"/>
      <c r="F130" s="333"/>
      <c r="G130" s="333">
        <v>1000000</v>
      </c>
      <c r="H130" s="333"/>
      <c r="I130" s="339">
        <v>3000000</v>
      </c>
      <c r="J130" s="555"/>
      <c r="K130" s="218"/>
      <c r="L130" s="440"/>
      <c r="M130" s="442"/>
      <c r="N130" s="442"/>
      <c r="O130" s="442"/>
      <c r="P130" s="442"/>
      <c r="Q130" s="442"/>
      <c r="R130" s="491"/>
    </row>
    <row r="131" spans="1:18" ht="16.5" customHeight="1" x14ac:dyDescent="0.3">
      <c r="A131" s="177">
        <v>422900</v>
      </c>
      <c r="B131" s="581" t="s">
        <v>282</v>
      </c>
      <c r="C131" s="347">
        <f>SUM(D131:I131)</f>
        <v>0</v>
      </c>
      <c r="D131" s="332"/>
      <c r="E131" s="333"/>
      <c r="F131" s="333"/>
      <c r="G131" s="333"/>
      <c r="H131" s="333"/>
      <c r="I131" s="334"/>
      <c r="J131" s="563"/>
      <c r="K131" s="267"/>
      <c r="L131" s="440"/>
      <c r="M131" s="442"/>
      <c r="N131" s="442"/>
      <c r="O131" s="442"/>
      <c r="P131" s="442"/>
      <c r="Q131" s="442"/>
      <c r="R131" s="442"/>
    </row>
    <row r="132" spans="1:18" ht="13.5" customHeight="1" x14ac:dyDescent="0.3">
      <c r="A132" s="171">
        <v>423000</v>
      </c>
      <c r="B132" s="579" t="s">
        <v>283</v>
      </c>
      <c r="C132" s="254">
        <f>SUM(D132:I132)</f>
        <v>32570209</v>
      </c>
      <c r="D132" s="250">
        <f>D137+D142+D164+D165+D146+D136+D133</f>
        <v>0</v>
      </c>
      <c r="E132" s="172">
        <f t="shared" ref="E132:H132" si="50">E137+E142+E164+E165+E146+E136+E133</f>
        <v>0</v>
      </c>
      <c r="F132" s="172">
        <f t="shared" si="50"/>
        <v>0</v>
      </c>
      <c r="G132" s="172">
        <f t="shared" si="50"/>
        <v>600000</v>
      </c>
      <c r="H132" s="172">
        <f t="shared" si="50"/>
        <v>0</v>
      </c>
      <c r="I132" s="176">
        <f>I133+I134+I137+I142+I164+I165+I146</f>
        <v>31970209</v>
      </c>
      <c r="J132" s="553"/>
      <c r="K132" s="273"/>
      <c r="L132" s="463"/>
      <c r="M132" s="463"/>
      <c r="N132" s="463"/>
      <c r="O132" s="463"/>
      <c r="P132" s="463"/>
      <c r="Q132" s="463"/>
      <c r="R132" s="463"/>
    </row>
    <row r="133" spans="1:18" ht="15" customHeight="1" x14ac:dyDescent="0.3">
      <c r="A133" s="301">
        <v>423111</v>
      </c>
      <c r="B133" s="582" t="s">
        <v>182</v>
      </c>
      <c r="C133" s="297">
        <f>SUM(D133:I133)</f>
        <v>500000</v>
      </c>
      <c r="D133" s="303"/>
      <c r="E133" s="304"/>
      <c r="F133" s="304"/>
      <c r="G133" s="304"/>
      <c r="H133" s="304"/>
      <c r="I133" s="371">
        <v>500000</v>
      </c>
      <c r="J133" s="560"/>
      <c r="K133" s="452"/>
      <c r="L133" s="464"/>
      <c r="M133" s="450"/>
      <c r="N133" s="450"/>
      <c r="O133" s="450"/>
      <c r="P133" s="450"/>
      <c r="Q133" s="450"/>
      <c r="R133" s="492"/>
    </row>
    <row r="134" spans="1:18" ht="15" customHeight="1" x14ac:dyDescent="0.3">
      <c r="A134" s="318">
        <v>423200</v>
      </c>
      <c r="B134" s="580" t="s">
        <v>352</v>
      </c>
      <c r="C134" s="297">
        <f>SUM(D134:I134)</f>
        <v>2400000</v>
      </c>
      <c r="D134" s="437">
        <f>SUM(D135:D136)</f>
        <v>0</v>
      </c>
      <c r="E134" s="574">
        <f t="shared" ref="E134:I134" si="51">SUM(E135:E136)</f>
        <v>0</v>
      </c>
      <c r="F134" s="574">
        <f t="shared" si="51"/>
        <v>0</v>
      </c>
      <c r="G134" s="574">
        <f t="shared" si="51"/>
        <v>500000</v>
      </c>
      <c r="H134" s="574">
        <f t="shared" si="51"/>
        <v>0</v>
      </c>
      <c r="I134" s="575">
        <f t="shared" si="51"/>
        <v>1900000</v>
      </c>
      <c r="J134" s="560"/>
      <c r="K134" s="452"/>
      <c r="L134" s="464"/>
      <c r="M134" s="450"/>
      <c r="N134" s="450"/>
      <c r="O134" s="450"/>
      <c r="P134" s="450"/>
      <c r="Q134" s="450"/>
      <c r="R134" s="450"/>
    </row>
    <row r="135" spans="1:18" ht="15" customHeight="1" x14ac:dyDescent="0.3">
      <c r="A135" s="418">
        <v>423221</v>
      </c>
      <c r="B135" s="583" t="s">
        <v>353</v>
      </c>
      <c r="C135" s="413">
        <f t="shared" ref="C135" si="52">SUM(D135:I135)</f>
        <v>250000</v>
      </c>
      <c r="D135" s="420"/>
      <c r="E135" s="421"/>
      <c r="F135" s="421"/>
      <c r="G135" s="421"/>
      <c r="H135" s="421"/>
      <c r="I135" s="422">
        <v>250000</v>
      </c>
      <c r="J135" s="565"/>
      <c r="K135" s="444"/>
      <c r="L135" s="493"/>
      <c r="M135" s="445"/>
      <c r="N135" s="445"/>
      <c r="O135" s="445"/>
      <c r="P135" s="445"/>
      <c r="Q135" s="445"/>
      <c r="R135" s="446"/>
    </row>
    <row r="136" spans="1:18" ht="15" customHeight="1" x14ac:dyDescent="0.3">
      <c r="A136" s="411">
        <v>423291</v>
      </c>
      <c r="B136" s="584" t="s">
        <v>59</v>
      </c>
      <c r="C136" s="413">
        <f>SUM(D136:I136)</f>
        <v>2150000</v>
      </c>
      <c r="D136" s="414"/>
      <c r="E136" s="415"/>
      <c r="F136" s="415"/>
      <c r="G136" s="416">
        <v>500000</v>
      </c>
      <c r="H136" s="415"/>
      <c r="I136" s="417">
        <v>1650000</v>
      </c>
      <c r="J136" s="565"/>
      <c r="K136" s="444"/>
      <c r="L136" s="441"/>
      <c r="M136" s="445"/>
      <c r="N136" s="445"/>
      <c r="O136" s="445"/>
      <c r="P136" s="446"/>
      <c r="Q136" s="445"/>
      <c r="R136" s="446"/>
    </row>
    <row r="137" spans="1:18" ht="15" customHeight="1" x14ac:dyDescent="0.3">
      <c r="A137" s="285">
        <v>423300</v>
      </c>
      <c r="B137" s="578" t="s">
        <v>330</v>
      </c>
      <c r="C137" s="297">
        <f>SUM(D137:I137)</f>
        <v>2300000</v>
      </c>
      <c r="D137" s="298">
        <f t="shared" ref="D137:H137" si="53">SUM(D138:D141)</f>
        <v>0</v>
      </c>
      <c r="E137" s="299">
        <f t="shared" si="53"/>
        <v>0</v>
      </c>
      <c r="F137" s="299">
        <f t="shared" si="53"/>
        <v>0</v>
      </c>
      <c r="G137" s="299">
        <f t="shared" si="53"/>
        <v>0</v>
      </c>
      <c r="H137" s="299">
        <f t="shared" si="53"/>
        <v>0</v>
      </c>
      <c r="I137" s="300">
        <f>SUM(I138:I141)</f>
        <v>2300000</v>
      </c>
      <c r="J137" s="554"/>
      <c r="K137" s="458"/>
      <c r="L137" s="464"/>
      <c r="M137" s="464"/>
      <c r="N137" s="464"/>
      <c r="O137" s="464"/>
      <c r="P137" s="464"/>
      <c r="Q137" s="464"/>
      <c r="R137" s="464"/>
    </row>
    <row r="138" spans="1:18" ht="15" customHeight="1" x14ac:dyDescent="0.3">
      <c r="A138" s="173">
        <v>423311</v>
      </c>
      <c r="B138" s="577" t="s">
        <v>149</v>
      </c>
      <c r="C138" s="347">
        <f t="shared" si="28"/>
        <v>500000</v>
      </c>
      <c r="D138" s="332"/>
      <c r="E138" s="333"/>
      <c r="F138" s="333"/>
      <c r="G138" s="333"/>
      <c r="H138" s="333"/>
      <c r="I138" s="339">
        <v>500000</v>
      </c>
      <c r="J138" s="555"/>
      <c r="K138" s="218"/>
      <c r="L138" s="440"/>
      <c r="M138" s="442"/>
      <c r="N138" s="442"/>
      <c r="O138" s="442"/>
      <c r="P138" s="442"/>
      <c r="Q138" s="442"/>
      <c r="R138" s="491"/>
    </row>
    <row r="139" spans="1:18" ht="15" customHeight="1" x14ac:dyDescent="0.3">
      <c r="A139" s="173">
        <v>423321</v>
      </c>
      <c r="B139" s="577" t="s">
        <v>60</v>
      </c>
      <c r="C139" s="347">
        <f t="shared" si="28"/>
        <v>300000</v>
      </c>
      <c r="D139" s="332"/>
      <c r="E139" s="333"/>
      <c r="F139" s="333"/>
      <c r="G139" s="333"/>
      <c r="H139" s="333"/>
      <c r="I139" s="339">
        <v>300000</v>
      </c>
      <c r="J139" s="555"/>
      <c r="K139" s="218"/>
      <c r="L139" s="440"/>
      <c r="M139" s="442"/>
      <c r="N139" s="442"/>
      <c r="O139" s="442"/>
      <c r="P139" s="442"/>
      <c r="Q139" s="442"/>
      <c r="R139" s="491"/>
    </row>
    <row r="140" spans="1:18" ht="15" customHeight="1" x14ac:dyDescent="0.3">
      <c r="A140" s="173">
        <v>423323</v>
      </c>
      <c r="B140" s="577" t="s">
        <v>133</v>
      </c>
      <c r="C140" s="347">
        <f t="shared" si="28"/>
        <v>300000</v>
      </c>
      <c r="D140" s="332"/>
      <c r="E140" s="333"/>
      <c r="F140" s="333"/>
      <c r="G140" s="333"/>
      <c r="H140" s="333"/>
      <c r="I140" s="339">
        <v>300000</v>
      </c>
      <c r="J140" s="555"/>
      <c r="K140" s="218"/>
      <c r="L140" s="440"/>
      <c r="M140" s="442"/>
      <c r="N140" s="442"/>
      <c r="O140" s="442"/>
      <c r="P140" s="442"/>
      <c r="Q140" s="442"/>
      <c r="R140" s="491"/>
    </row>
    <row r="141" spans="1:18" ht="15" customHeight="1" x14ac:dyDescent="0.3">
      <c r="A141" s="173">
        <v>42339901</v>
      </c>
      <c r="B141" s="577" t="s">
        <v>160</v>
      </c>
      <c r="C141" s="347">
        <f t="shared" si="28"/>
        <v>1200000</v>
      </c>
      <c r="D141" s="332"/>
      <c r="E141" s="333"/>
      <c r="F141" s="333"/>
      <c r="G141" s="333"/>
      <c r="H141" s="333"/>
      <c r="I141" s="339">
        <v>1200000</v>
      </c>
      <c r="J141" s="555"/>
      <c r="K141" s="218"/>
      <c r="L141" s="440"/>
      <c r="M141" s="442"/>
      <c r="N141" s="442"/>
      <c r="O141" s="442"/>
      <c r="P141" s="442"/>
      <c r="Q141" s="442"/>
      <c r="R141" s="491"/>
    </row>
    <row r="142" spans="1:18" ht="15" customHeight="1" x14ac:dyDescent="0.3">
      <c r="A142" s="285">
        <v>423400</v>
      </c>
      <c r="B142" s="578" t="s">
        <v>331</v>
      </c>
      <c r="C142" s="297">
        <f>SUM(D142:I142)</f>
        <v>5644000</v>
      </c>
      <c r="D142" s="298">
        <f>SUM(D143:D145)</f>
        <v>0</v>
      </c>
      <c r="E142" s="299">
        <f t="shared" ref="E142:H142" si="54">SUM(E143:E145)</f>
        <v>0</v>
      </c>
      <c r="F142" s="299">
        <f t="shared" si="54"/>
        <v>0</v>
      </c>
      <c r="G142" s="299">
        <f t="shared" si="54"/>
        <v>0</v>
      </c>
      <c r="H142" s="299">
        <f t="shared" si="54"/>
        <v>0</v>
      </c>
      <c r="I142" s="300">
        <f>SUM(I143:I145)</f>
        <v>5644000</v>
      </c>
      <c r="J142" s="554"/>
      <c r="K142" s="458"/>
      <c r="L142" s="464"/>
      <c r="M142" s="464"/>
      <c r="N142" s="464"/>
      <c r="O142" s="464"/>
      <c r="P142" s="464"/>
      <c r="Q142" s="464"/>
      <c r="R142" s="464"/>
    </row>
    <row r="143" spans="1:18" ht="15" customHeight="1" x14ac:dyDescent="0.3">
      <c r="A143" s="173">
        <v>423431</v>
      </c>
      <c r="B143" s="577" t="s">
        <v>61</v>
      </c>
      <c r="C143" s="347">
        <f t="shared" si="28"/>
        <v>4800000</v>
      </c>
      <c r="D143" s="332"/>
      <c r="E143" s="333"/>
      <c r="F143" s="333"/>
      <c r="G143" s="333"/>
      <c r="H143" s="333"/>
      <c r="I143" s="339">
        <v>4800000</v>
      </c>
      <c r="J143" s="555"/>
      <c r="K143" s="218"/>
      <c r="L143" s="440"/>
      <c r="M143" s="442"/>
      <c r="N143" s="442"/>
      <c r="O143" s="442"/>
      <c r="P143" s="442"/>
      <c r="Q143" s="442"/>
      <c r="R143" s="491"/>
    </row>
    <row r="144" spans="1:18" ht="15" customHeight="1" x14ac:dyDescent="0.3">
      <c r="A144" s="173">
        <v>423432</v>
      </c>
      <c r="B144" s="577" t="s">
        <v>62</v>
      </c>
      <c r="C144" s="347">
        <f t="shared" si="28"/>
        <v>700000</v>
      </c>
      <c r="D144" s="332"/>
      <c r="E144" s="333"/>
      <c r="F144" s="333"/>
      <c r="G144" s="333"/>
      <c r="H144" s="333"/>
      <c r="I144" s="339">
        <v>700000</v>
      </c>
      <c r="J144" s="555"/>
      <c r="K144" s="218"/>
      <c r="L144" s="440"/>
      <c r="M144" s="442"/>
      <c r="N144" s="442"/>
      <c r="O144" s="442"/>
      <c r="P144" s="442"/>
      <c r="Q144" s="442"/>
      <c r="R144" s="491"/>
    </row>
    <row r="145" spans="1:19" ht="15" customHeight="1" x14ac:dyDescent="0.3">
      <c r="A145" s="173">
        <v>423449</v>
      </c>
      <c r="B145" s="577" t="s">
        <v>140</v>
      </c>
      <c r="C145" s="347">
        <f t="shared" si="28"/>
        <v>144000</v>
      </c>
      <c r="D145" s="332"/>
      <c r="E145" s="333"/>
      <c r="F145" s="333"/>
      <c r="G145" s="333"/>
      <c r="H145" s="333"/>
      <c r="I145" s="339">
        <v>144000</v>
      </c>
      <c r="J145" s="555"/>
      <c r="K145" s="218"/>
      <c r="L145" s="440"/>
      <c r="M145" s="442"/>
      <c r="N145" s="442"/>
      <c r="O145" s="442"/>
      <c r="P145" s="442"/>
      <c r="Q145" s="442"/>
      <c r="R145" s="491"/>
    </row>
    <row r="146" spans="1:19" ht="15" customHeight="1" x14ac:dyDescent="0.3">
      <c r="A146" s="285">
        <v>423500</v>
      </c>
      <c r="B146" s="578" t="s">
        <v>332</v>
      </c>
      <c r="C146" s="297">
        <f>SUM(D146:I146)</f>
        <v>21116209</v>
      </c>
      <c r="D146" s="298">
        <f>SUM(D147:D159)</f>
        <v>0</v>
      </c>
      <c r="E146" s="299">
        <f t="shared" ref="E146:H146" si="55">SUM(E147:E159)</f>
        <v>0</v>
      </c>
      <c r="F146" s="299">
        <f t="shared" si="55"/>
        <v>0</v>
      </c>
      <c r="G146" s="299">
        <f t="shared" si="55"/>
        <v>100000</v>
      </c>
      <c r="H146" s="299">
        <f t="shared" si="55"/>
        <v>0</v>
      </c>
      <c r="I146" s="300">
        <f>SUM(I147:I159)</f>
        <v>21016209</v>
      </c>
      <c r="J146" s="554"/>
      <c r="K146" s="458"/>
      <c r="L146" s="464"/>
      <c r="M146" s="464"/>
      <c r="N146" s="464"/>
      <c r="O146" s="464"/>
      <c r="P146" s="464"/>
      <c r="Q146" s="464"/>
      <c r="R146" s="464"/>
    </row>
    <row r="147" spans="1:19" ht="14.1" customHeight="1" x14ac:dyDescent="0.3">
      <c r="A147" s="173">
        <v>423521</v>
      </c>
      <c r="B147" s="577" t="s">
        <v>151</v>
      </c>
      <c r="C147" s="347">
        <f>SUM(D147:I147)</f>
        <v>800000</v>
      </c>
      <c r="D147" s="332"/>
      <c r="E147" s="333"/>
      <c r="F147" s="333"/>
      <c r="G147" s="333"/>
      <c r="H147" s="333"/>
      <c r="I147" s="339">
        <v>800000</v>
      </c>
      <c r="J147" s="555"/>
      <c r="K147" s="218"/>
      <c r="L147" s="440"/>
      <c r="M147" s="442"/>
      <c r="N147" s="442"/>
      <c r="O147" s="442"/>
      <c r="P147" s="442"/>
      <c r="Q147" s="442"/>
      <c r="R147" s="491"/>
    </row>
    <row r="148" spans="1:19" ht="14.1" customHeight="1" x14ac:dyDescent="0.3">
      <c r="A148" s="173">
        <v>423541</v>
      </c>
      <c r="B148" s="577" t="s">
        <v>166</v>
      </c>
      <c r="C148" s="347">
        <f t="shared" si="28"/>
        <v>10300209</v>
      </c>
      <c r="D148" s="332"/>
      <c r="E148" s="333"/>
      <c r="F148" s="333"/>
      <c r="G148" s="333"/>
      <c r="H148" s="333"/>
      <c r="I148" s="339">
        <v>10300209</v>
      </c>
      <c r="J148" s="592"/>
      <c r="K148" s="218"/>
      <c r="L148" s="440"/>
      <c r="M148" s="442"/>
      <c r="N148" s="442"/>
      <c r="O148" s="442"/>
      <c r="P148" s="442"/>
      <c r="Q148" s="442"/>
      <c r="R148" s="491"/>
    </row>
    <row r="149" spans="1:19" ht="14.1" customHeight="1" x14ac:dyDescent="0.3">
      <c r="A149" s="173">
        <v>423542</v>
      </c>
      <c r="B149" s="577" t="s">
        <v>150</v>
      </c>
      <c r="C149" s="347">
        <f t="shared" si="28"/>
        <v>150000</v>
      </c>
      <c r="D149" s="332"/>
      <c r="E149" s="333"/>
      <c r="F149" s="333"/>
      <c r="G149" s="333"/>
      <c r="H149" s="333"/>
      <c r="I149" s="339">
        <v>150000</v>
      </c>
      <c r="J149" s="555"/>
      <c r="K149" s="218"/>
      <c r="L149" s="440"/>
      <c r="M149" s="442"/>
      <c r="N149" s="442"/>
      <c r="O149" s="442"/>
      <c r="P149" s="442"/>
      <c r="Q149" s="442"/>
      <c r="R149" s="491"/>
    </row>
    <row r="150" spans="1:19" ht="14.1" customHeight="1" x14ac:dyDescent="0.3">
      <c r="A150" s="173">
        <v>423591</v>
      </c>
      <c r="B150" s="577" t="s">
        <v>63</v>
      </c>
      <c r="C150" s="347">
        <f t="shared" si="28"/>
        <v>1700000</v>
      </c>
      <c r="D150" s="332"/>
      <c r="E150" s="333"/>
      <c r="F150" s="333"/>
      <c r="G150" s="333"/>
      <c r="H150" s="333"/>
      <c r="I150" s="339">
        <v>1700000</v>
      </c>
      <c r="J150" s="555"/>
      <c r="K150" s="218"/>
      <c r="L150" s="440"/>
      <c r="M150" s="442"/>
      <c r="N150" s="442"/>
      <c r="O150" s="442"/>
      <c r="P150" s="442"/>
      <c r="Q150" s="442"/>
      <c r="R150" s="491"/>
    </row>
    <row r="151" spans="1:19" ht="14.1" customHeight="1" x14ac:dyDescent="0.3">
      <c r="A151" s="173">
        <v>42359901</v>
      </c>
      <c r="B151" s="577" t="s">
        <v>64</v>
      </c>
      <c r="C151" s="347">
        <f t="shared" si="28"/>
        <v>600000</v>
      </c>
      <c r="D151" s="332"/>
      <c r="E151" s="333"/>
      <c r="F151" s="333"/>
      <c r="G151" s="333"/>
      <c r="H151" s="333"/>
      <c r="I151" s="339">
        <v>600000</v>
      </c>
      <c r="J151" s="555"/>
      <c r="K151" s="218"/>
      <c r="L151" s="440"/>
      <c r="M151" s="442"/>
      <c r="N151" s="442"/>
      <c r="O151" s="442"/>
      <c r="P151" s="442"/>
      <c r="Q151" s="442"/>
      <c r="R151" s="491"/>
    </row>
    <row r="152" spans="1:19" ht="14.1" customHeight="1" x14ac:dyDescent="0.3">
      <c r="A152" s="173">
        <v>42359903</v>
      </c>
      <c r="B152" s="577" t="s">
        <v>131</v>
      </c>
      <c r="C152" s="347">
        <f t="shared" si="28"/>
        <v>600000</v>
      </c>
      <c r="D152" s="332"/>
      <c r="E152" s="333"/>
      <c r="F152" s="333"/>
      <c r="G152" s="333"/>
      <c r="H152" s="333"/>
      <c r="I152" s="339">
        <v>600000</v>
      </c>
      <c r="J152" s="555"/>
      <c r="K152" s="218"/>
      <c r="L152" s="440"/>
      <c r="M152" s="442"/>
      <c r="N152" s="442"/>
      <c r="O152" s="442"/>
      <c r="P152" s="442"/>
      <c r="Q152" s="442"/>
      <c r="R152" s="491"/>
    </row>
    <row r="153" spans="1:19" ht="14.1" customHeight="1" x14ac:dyDescent="0.3">
      <c r="A153" s="173">
        <v>42359904</v>
      </c>
      <c r="B153" s="577" t="s">
        <v>153</v>
      </c>
      <c r="C153" s="347">
        <f t="shared" si="28"/>
        <v>500000</v>
      </c>
      <c r="D153" s="332"/>
      <c r="E153" s="333"/>
      <c r="F153" s="333"/>
      <c r="G153" s="333"/>
      <c r="H153" s="333"/>
      <c r="I153" s="339">
        <v>500000</v>
      </c>
      <c r="J153" s="555"/>
      <c r="K153" s="218"/>
      <c r="L153" s="440"/>
      <c r="M153" s="442"/>
      <c r="N153" s="442"/>
      <c r="O153" s="442"/>
      <c r="P153" s="442"/>
      <c r="Q153" s="442"/>
      <c r="R153" s="491"/>
    </row>
    <row r="154" spans="1:19" ht="14.1" customHeight="1" x14ac:dyDescent="0.3">
      <c r="A154" s="173">
        <v>42359905</v>
      </c>
      <c r="B154" s="577" t="s">
        <v>152</v>
      </c>
      <c r="C154" s="347">
        <f>SUM(D154:I154)</f>
        <v>500000</v>
      </c>
      <c r="D154" s="332"/>
      <c r="E154" s="333"/>
      <c r="F154" s="333"/>
      <c r="G154" s="333"/>
      <c r="H154" s="333"/>
      <c r="I154" s="339">
        <v>500000</v>
      </c>
      <c r="J154" s="555"/>
      <c r="K154" s="218"/>
      <c r="L154" s="440"/>
      <c r="M154" s="442"/>
      <c r="N154" s="442"/>
      <c r="O154" s="442"/>
      <c r="P154" s="442"/>
      <c r="Q154" s="442"/>
      <c r="R154" s="491"/>
    </row>
    <row r="155" spans="1:19" ht="14.1" customHeight="1" x14ac:dyDescent="0.3">
      <c r="A155" s="173">
        <v>42359906</v>
      </c>
      <c r="B155" s="577" t="s">
        <v>65</v>
      </c>
      <c r="C155" s="347">
        <f t="shared" si="28"/>
        <v>4000000</v>
      </c>
      <c r="D155" s="332"/>
      <c r="E155" s="333"/>
      <c r="F155" s="333"/>
      <c r="G155" s="333"/>
      <c r="H155" s="333"/>
      <c r="I155" s="339">
        <v>4000000</v>
      </c>
      <c r="J155" s="555"/>
      <c r="K155" s="218"/>
      <c r="L155" s="440"/>
      <c r="M155" s="442"/>
      <c r="N155" s="442"/>
      <c r="O155" s="442"/>
      <c r="P155" s="442"/>
      <c r="Q155" s="442"/>
      <c r="R155" s="491"/>
    </row>
    <row r="156" spans="1:19" ht="14.1" customHeight="1" x14ac:dyDescent="0.3">
      <c r="A156" s="173">
        <v>42359907</v>
      </c>
      <c r="B156" s="577" t="s">
        <v>66</v>
      </c>
      <c r="C156" s="347">
        <f t="shared" si="28"/>
        <v>206000</v>
      </c>
      <c r="D156" s="332"/>
      <c r="E156" s="333"/>
      <c r="F156" s="333"/>
      <c r="G156" s="333">
        <v>100000</v>
      </c>
      <c r="H156" s="333"/>
      <c r="I156" s="339">
        <v>106000</v>
      </c>
      <c r="J156" s="555"/>
      <c r="K156" s="218"/>
      <c r="L156" s="440"/>
      <c r="M156" s="442"/>
      <c r="N156" s="442"/>
      <c r="O156" s="442"/>
      <c r="P156" s="442"/>
      <c r="Q156" s="442"/>
      <c r="R156" s="491"/>
    </row>
    <row r="157" spans="1:19" ht="14.1" customHeight="1" x14ac:dyDescent="0.3">
      <c r="A157" s="173">
        <v>42359910</v>
      </c>
      <c r="B157" s="577" t="s">
        <v>183</v>
      </c>
      <c r="C157" s="347">
        <f t="shared" si="28"/>
        <v>620000</v>
      </c>
      <c r="D157" s="332"/>
      <c r="E157" s="333"/>
      <c r="F157" s="333"/>
      <c r="G157" s="333"/>
      <c r="H157" s="333"/>
      <c r="I157" s="339">
        <v>620000</v>
      </c>
      <c r="J157" s="592"/>
      <c r="K157" s="218"/>
      <c r="L157" s="440"/>
      <c r="M157" s="442"/>
      <c r="N157" s="442"/>
      <c r="O157" s="442"/>
      <c r="P157" s="442"/>
      <c r="Q157" s="442"/>
      <c r="R157" s="491"/>
      <c r="S157" s="221"/>
    </row>
    <row r="158" spans="1:19" ht="14.1" customHeight="1" x14ac:dyDescent="0.3">
      <c r="A158" s="573">
        <v>42359911</v>
      </c>
      <c r="B158" s="585" t="s">
        <v>225</v>
      </c>
      <c r="C158" s="347">
        <f t="shared" si="28"/>
        <v>540000</v>
      </c>
      <c r="D158" s="332"/>
      <c r="E158" s="333"/>
      <c r="F158" s="333"/>
      <c r="G158" s="333"/>
      <c r="H158" s="333"/>
      <c r="I158" s="339">
        <v>540000</v>
      </c>
      <c r="J158" s="555"/>
      <c r="K158" s="218"/>
      <c r="L158" s="440"/>
      <c r="M158" s="442"/>
      <c r="N158" s="442"/>
      <c r="O158" s="442"/>
      <c r="P158" s="442"/>
      <c r="Q158" s="442"/>
      <c r="R158" s="491"/>
      <c r="S158" s="221"/>
    </row>
    <row r="159" spans="1:19" ht="14.1" customHeight="1" thickBot="1" x14ac:dyDescent="0.35">
      <c r="A159" s="179">
        <v>42359912</v>
      </c>
      <c r="B159" s="586" t="s">
        <v>362</v>
      </c>
      <c r="C159" s="373">
        <f t="shared" si="28"/>
        <v>600000</v>
      </c>
      <c r="D159" s="374"/>
      <c r="E159" s="375"/>
      <c r="F159" s="375"/>
      <c r="G159" s="375"/>
      <c r="H159" s="375"/>
      <c r="I159" s="376">
        <v>600000</v>
      </c>
      <c r="J159" s="592"/>
      <c r="K159" s="218"/>
      <c r="L159" s="440"/>
      <c r="M159" s="442"/>
      <c r="N159" s="442"/>
      <c r="O159" s="442"/>
      <c r="P159" s="442"/>
      <c r="Q159" s="442"/>
      <c r="R159" s="491"/>
    </row>
    <row r="160" spans="1:19" ht="16.5" customHeight="1" thickBot="1" x14ac:dyDescent="0.35">
      <c r="A160" s="658" t="s">
        <v>4</v>
      </c>
      <c r="B160" s="659" t="s">
        <v>230</v>
      </c>
      <c r="C160" s="660" t="s">
        <v>264</v>
      </c>
      <c r="D160" s="661"/>
      <c r="E160" s="661"/>
      <c r="F160" s="661"/>
      <c r="G160" s="661"/>
      <c r="H160" s="661"/>
      <c r="I160" s="662"/>
      <c r="J160" s="551"/>
      <c r="K160" s="273"/>
      <c r="L160" s="273"/>
      <c r="M160" s="515"/>
      <c r="N160" s="515"/>
      <c r="O160" s="515"/>
      <c r="P160" s="515"/>
      <c r="Q160" s="515"/>
      <c r="R160" s="515"/>
    </row>
    <row r="161" spans="1:18" ht="16.5" customHeight="1" x14ac:dyDescent="0.3">
      <c r="A161" s="649"/>
      <c r="B161" s="651"/>
      <c r="C161" s="641" t="s">
        <v>309</v>
      </c>
      <c r="D161" s="643" t="s">
        <v>265</v>
      </c>
      <c r="E161" s="644"/>
      <c r="F161" s="644"/>
      <c r="G161" s="644"/>
      <c r="H161" s="645" t="s">
        <v>233</v>
      </c>
      <c r="I161" s="646" t="s">
        <v>234</v>
      </c>
      <c r="J161" s="558"/>
      <c r="K161" s="513"/>
      <c r="L161" s="514"/>
      <c r="M161" s="273"/>
      <c r="N161" s="515"/>
      <c r="O161" s="515"/>
      <c r="P161" s="515"/>
      <c r="Q161" s="273"/>
      <c r="R161" s="273"/>
    </row>
    <row r="162" spans="1:18" ht="21" customHeight="1" x14ac:dyDescent="0.3">
      <c r="A162" s="649"/>
      <c r="B162" s="651"/>
      <c r="C162" s="642"/>
      <c r="D162" s="599" t="s">
        <v>266</v>
      </c>
      <c r="E162" s="600" t="s">
        <v>236</v>
      </c>
      <c r="F162" s="600" t="s">
        <v>237</v>
      </c>
      <c r="G162" s="600" t="s">
        <v>238</v>
      </c>
      <c r="H162" s="644"/>
      <c r="I162" s="647"/>
      <c r="J162" s="558"/>
      <c r="K162" s="513"/>
      <c r="L162" s="514"/>
      <c r="M162" s="272"/>
      <c r="N162" s="272"/>
      <c r="O162" s="272"/>
      <c r="P162" s="272"/>
      <c r="Q162" s="515"/>
      <c r="R162" s="515"/>
    </row>
    <row r="163" spans="1:18" ht="16.5" customHeight="1" x14ac:dyDescent="0.3">
      <c r="A163" s="200" t="s">
        <v>239</v>
      </c>
      <c r="B163" s="244" t="s">
        <v>240</v>
      </c>
      <c r="C163" s="247" t="s">
        <v>241</v>
      </c>
      <c r="D163" s="246" t="s">
        <v>242</v>
      </c>
      <c r="E163" s="167" t="s">
        <v>243</v>
      </c>
      <c r="F163" s="167" t="s">
        <v>244</v>
      </c>
      <c r="G163" s="167" t="s">
        <v>245</v>
      </c>
      <c r="H163" s="167" t="s">
        <v>246</v>
      </c>
      <c r="I163" s="168" t="s">
        <v>247</v>
      </c>
      <c r="J163" s="552"/>
      <c r="K163" s="461"/>
      <c r="L163" s="462"/>
      <c r="M163" s="462"/>
      <c r="N163" s="462"/>
      <c r="O163" s="462"/>
      <c r="P163" s="462"/>
      <c r="Q163" s="462"/>
      <c r="R163" s="462"/>
    </row>
    <row r="164" spans="1:18" ht="16.5" customHeight="1" x14ac:dyDescent="0.3">
      <c r="A164" s="301">
        <v>423711</v>
      </c>
      <c r="B164" s="302" t="s">
        <v>67</v>
      </c>
      <c r="C164" s="297">
        <f>SUM(D164:I164)</f>
        <v>600000</v>
      </c>
      <c r="D164" s="303"/>
      <c r="E164" s="304"/>
      <c r="F164" s="304"/>
      <c r="G164" s="304"/>
      <c r="H164" s="304"/>
      <c r="I164" s="371">
        <v>600000</v>
      </c>
      <c r="J164" s="560"/>
      <c r="K164" s="452"/>
      <c r="L164" s="464"/>
      <c r="M164" s="450"/>
      <c r="N164" s="450"/>
      <c r="O164" s="450"/>
      <c r="P164" s="450"/>
      <c r="Q164" s="450"/>
      <c r="R164" s="492"/>
    </row>
    <row r="165" spans="1:18" ht="16.5" customHeight="1" x14ac:dyDescent="0.3">
      <c r="A165" s="301">
        <v>423911</v>
      </c>
      <c r="B165" s="302" t="s">
        <v>136</v>
      </c>
      <c r="C165" s="297">
        <f t="shared" si="28"/>
        <v>10000</v>
      </c>
      <c r="D165" s="303"/>
      <c r="E165" s="304"/>
      <c r="F165" s="304"/>
      <c r="G165" s="304"/>
      <c r="H165" s="304"/>
      <c r="I165" s="371">
        <v>10000</v>
      </c>
      <c r="J165" s="560"/>
      <c r="K165" s="452"/>
      <c r="L165" s="464"/>
      <c r="M165" s="450"/>
      <c r="N165" s="450"/>
      <c r="O165" s="450"/>
      <c r="P165" s="450"/>
      <c r="Q165" s="450"/>
      <c r="R165" s="492"/>
    </row>
    <row r="166" spans="1:18" ht="16.5" customHeight="1" x14ac:dyDescent="0.3">
      <c r="A166" s="171">
        <v>424000</v>
      </c>
      <c r="B166" s="238" t="s">
        <v>284</v>
      </c>
      <c r="C166" s="254">
        <f>SUM(D166:I166)</f>
        <v>5096799</v>
      </c>
      <c r="D166" s="250">
        <f>SUM(D167:D168)</f>
        <v>0</v>
      </c>
      <c r="E166" s="172">
        <f t="shared" ref="E166:H166" si="56">SUM(E167:E168)</f>
        <v>0</v>
      </c>
      <c r="F166" s="172">
        <f t="shared" si="56"/>
        <v>0</v>
      </c>
      <c r="G166" s="172">
        <f t="shared" si="56"/>
        <v>1000000</v>
      </c>
      <c r="H166" s="172">
        <f t="shared" si="56"/>
        <v>0</v>
      </c>
      <c r="I166" s="176">
        <f>SUM(I167:I168)</f>
        <v>4096799</v>
      </c>
      <c r="J166" s="553"/>
      <c r="K166" s="273"/>
      <c r="L166" s="463"/>
      <c r="M166" s="463"/>
      <c r="N166" s="463"/>
      <c r="O166" s="463"/>
      <c r="P166" s="463"/>
      <c r="Q166" s="463"/>
      <c r="R166" s="463"/>
    </row>
    <row r="167" spans="1:18" ht="16.5" customHeight="1" x14ac:dyDescent="0.3">
      <c r="A167" s="301">
        <v>424331</v>
      </c>
      <c r="B167" s="302" t="s">
        <v>69</v>
      </c>
      <c r="C167" s="297">
        <f t="shared" si="28"/>
        <v>1900000</v>
      </c>
      <c r="D167" s="303"/>
      <c r="E167" s="304"/>
      <c r="F167" s="304"/>
      <c r="G167" s="304">
        <v>1000000</v>
      </c>
      <c r="H167" s="304"/>
      <c r="I167" s="305">
        <v>900000</v>
      </c>
      <c r="J167" s="560"/>
      <c r="K167" s="452"/>
      <c r="L167" s="464"/>
      <c r="M167" s="450"/>
      <c r="N167" s="450"/>
      <c r="O167" s="450"/>
      <c r="P167" s="450"/>
      <c r="Q167" s="450"/>
      <c r="R167" s="450"/>
    </row>
    <row r="168" spans="1:18" ht="16.5" customHeight="1" x14ac:dyDescent="0.3">
      <c r="A168" s="301">
        <v>424911</v>
      </c>
      <c r="B168" s="302" t="s">
        <v>70</v>
      </c>
      <c r="C168" s="297">
        <f>SUM(D168:I168)</f>
        <v>3196799</v>
      </c>
      <c r="D168" s="303"/>
      <c r="E168" s="304"/>
      <c r="F168" s="304"/>
      <c r="G168" s="304"/>
      <c r="H168" s="304"/>
      <c r="I168" s="305">
        <v>3196799</v>
      </c>
      <c r="J168" s="560"/>
      <c r="K168" s="452"/>
      <c r="L168" s="464"/>
      <c r="M168" s="450"/>
      <c r="N168" s="450"/>
      <c r="O168" s="450"/>
      <c r="P168" s="450"/>
      <c r="Q168" s="450"/>
      <c r="R168" s="450"/>
    </row>
    <row r="169" spans="1:18" ht="16.5" customHeight="1" x14ac:dyDescent="0.3">
      <c r="A169" s="171">
        <v>425000</v>
      </c>
      <c r="B169" s="238" t="s">
        <v>285</v>
      </c>
      <c r="C169" s="254">
        <f>SUM(D169:I169)</f>
        <v>12915000</v>
      </c>
      <c r="D169" s="250">
        <f>D170+D174</f>
        <v>0</v>
      </c>
      <c r="E169" s="172">
        <f t="shared" ref="E169:H169" si="57">E170+E174</f>
        <v>0</v>
      </c>
      <c r="F169" s="172">
        <f t="shared" si="57"/>
        <v>0</v>
      </c>
      <c r="G169" s="172">
        <f t="shared" si="57"/>
        <v>3079000</v>
      </c>
      <c r="H169" s="172">
        <f t="shared" si="57"/>
        <v>0</v>
      </c>
      <c r="I169" s="176">
        <f>I170+I174</f>
        <v>9836000</v>
      </c>
      <c r="J169" s="553"/>
      <c r="K169" s="273"/>
      <c r="L169" s="463"/>
      <c r="M169" s="463"/>
      <c r="N169" s="463"/>
      <c r="O169" s="463"/>
      <c r="P169" s="463"/>
      <c r="Q169" s="463"/>
      <c r="R169" s="463"/>
    </row>
    <row r="170" spans="1:18" ht="16.5" customHeight="1" x14ac:dyDescent="0.3">
      <c r="A170" s="285">
        <v>425100</v>
      </c>
      <c r="B170" s="286" t="s">
        <v>333</v>
      </c>
      <c r="C170" s="297">
        <f>SUM(D170:I170)</f>
        <v>7755000</v>
      </c>
      <c r="D170" s="298">
        <f>SUM(D171:D173)</f>
        <v>0</v>
      </c>
      <c r="E170" s="298">
        <f t="shared" ref="E170:I170" si="58">SUM(E171:E173)</f>
        <v>0</v>
      </c>
      <c r="F170" s="298">
        <f t="shared" si="58"/>
        <v>0</v>
      </c>
      <c r="G170" s="298">
        <f t="shared" si="58"/>
        <v>2020000</v>
      </c>
      <c r="H170" s="298">
        <f t="shared" si="58"/>
        <v>0</v>
      </c>
      <c r="I170" s="306">
        <f t="shared" si="58"/>
        <v>5735000</v>
      </c>
      <c r="J170" s="554"/>
      <c r="K170" s="458"/>
      <c r="L170" s="464"/>
      <c r="M170" s="464"/>
      <c r="N170" s="464"/>
      <c r="O170" s="464"/>
      <c r="P170" s="464"/>
      <c r="Q170" s="464"/>
      <c r="R170" s="464"/>
    </row>
    <row r="171" spans="1:18" ht="16.5" customHeight="1" x14ac:dyDescent="0.3">
      <c r="A171" s="425">
        <v>425115</v>
      </c>
      <c r="B171" s="426" t="s">
        <v>354</v>
      </c>
      <c r="C171" s="413">
        <f>SUM(D171:I171)</f>
        <v>480000</v>
      </c>
      <c r="D171" s="427"/>
      <c r="E171" s="428"/>
      <c r="F171" s="428"/>
      <c r="G171" s="428"/>
      <c r="H171" s="428"/>
      <c r="I171" s="429">
        <v>480000</v>
      </c>
      <c r="J171" s="566"/>
      <c r="K171" s="448"/>
      <c r="L171" s="449"/>
      <c r="M171" s="449"/>
      <c r="N171" s="449"/>
      <c r="O171" s="449"/>
      <c r="P171" s="449"/>
      <c r="Q171" s="449"/>
      <c r="R171" s="449"/>
    </row>
    <row r="172" spans="1:18" ht="16.5" customHeight="1" x14ac:dyDescent="0.3">
      <c r="A172" s="173">
        <v>425117</v>
      </c>
      <c r="B172" s="227" t="s">
        <v>72</v>
      </c>
      <c r="C172" s="347">
        <f t="shared" si="28"/>
        <v>75000</v>
      </c>
      <c r="D172" s="332"/>
      <c r="E172" s="333"/>
      <c r="F172" s="333"/>
      <c r="G172" s="341">
        <v>20000</v>
      </c>
      <c r="H172" s="341"/>
      <c r="I172" s="339">
        <v>55000</v>
      </c>
      <c r="J172" s="567"/>
      <c r="K172" s="495"/>
      <c r="L172" s="449"/>
      <c r="M172" s="496"/>
      <c r="N172" s="496"/>
      <c r="O172" s="496"/>
      <c r="P172" s="497"/>
      <c r="Q172" s="497"/>
      <c r="R172" s="497"/>
    </row>
    <row r="173" spans="1:18" ht="16.5" customHeight="1" x14ac:dyDescent="0.3">
      <c r="A173" s="173">
        <v>425119</v>
      </c>
      <c r="B173" s="227" t="s">
        <v>164</v>
      </c>
      <c r="C173" s="347">
        <f>SUM(D173:I173)</f>
        <v>7200000</v>
      </c>
      <c r="D173" s="332"/>
      <c r="E173" s="333"/>
      <c r="F173" s="333"/>
      <c r="G173" s="341">
        <v>2000000</v>
      </c>
      <c r="H173" s="341"/>
      <c r="I173" s="339">
        <v>5200000</v>
      </c>
      <c r="J173" s="567"/>
      <c r="K173" s="495"/>
      <c r="L173" s="449"/>
      <c r="M173" s="496"/>
      <c r="N173" s="496"/>
      <c r="O173" s="496"/>
      <c r="P173" s="497"/>
      <c r="Q173" s="497"/>
      <c r="R173" s="497"/>
    </row>
    <row r="174" spans="1:18" ht="16.5" customHeight="1" x14ac:dyDescent="0.3">
      <c r="A174" s="285">
        <v>425200</v>
      </c>
      <c r="B174" s="286" t="s">
        <v>334</v>
      </c>
      <c r="C174" s="297">
        <f>SUM(D174:I174)</f>
        <v>5160000</v>
      </c>
      <c r="D174" s="298">
        <f t="shared" ref="D174:H174" si="59">SUM(D175:D181)</f>
        <v>0</v>
      </c>
      <c r="E174" s="299">
        <f t="shared" si="59"/>
        <v>0</v>
      </c>
      <c r="F174" s="299">
        <f t="shared" si="59"/>
        <v>0</v>
      </c>
      <c r="G174" s="299">
        <f t="shared" si="59"/>
        <v>1059000</v>
      </c>
      <c r="H174" s="299">
        <f t="shared" si="59"/>
        <v>0</v>
      </c>
      <c r="I174" s="300">
        <f>SUM(I175:I181)</f>
        <v>4101000</v>
      </c>
      <c r="J174" s="554"/>
      <c r="K174" s="458"/>
      <c r="L174" s="464"/>
      <c r="M174" s="464"/>
      <c r="N174" s="464"/>
      <c r="O174" s="464"/>
      <c r="P174" s="464"/>
      <c r="Q174" s="464"/>
      <c r="R174" s="464"/>
    </row>
    <row r="175" spans="1:18" ht="16.5" customHeight="1" x14ac:dyDescent="0.3">
      <c r="A175" s="173">
        <v>425211</v>
      </c>
      <c r="B175" s="227" t="s">
        <v>73</v>
      </c>
      <c r="C175" s="347">
        <f t="shared" si="28"/>
        <v>360000</v>
      </c>
      <c r="D175" s="332"/>
      <c r="E175" s="333"/>
      <c r="F175" s="333"/>
      <c r="G175" s="341"/>
      <c r="H175" s="341"/>
      <c r="I175" s="339">
        <v>360000</v>
      </c>
      <c r="J175" s="555"/>
      <c r="K175" s="218"/>
      <c r="L175" s="440"/>
      <c r="M175" s="442"/>
      <c r="N175" s="442"/>
      <c r="O175" s="442"/>
      <c r="P175" s="491"/>
      <c r="Q175" s="491"/>
      <c r="R175" s="491"/>
    </row>
    <row r="176" spans="1:18" ht="16.5" customHeight="1" x14ac:dyDescent="0.3">
      <c r="A176" s="173">
        <v>425222</v>
      </c>
      <c r="B176" s="227" t="s">
        <v>74</v>
      </c>
      <c r="C176" s="347">
        <f t="shared" si="28"/>
        <v>120000</v>
      </c>
      <c r="D176" s="332"/>
      <c r="E176" s="333"/>
      <c r="F176" s="333"/>
      <c r="G176" s="341">
        <v>20000</v>
      </c>
      <c r="H176" s="341"/>
      <c r="I176" s="339">
        <v>100000</v>
      </c>
      <c r="J176" s="555"/>
      <c r="K176" s="218"/>
      <c r="L176" s="440"/>
      <c r="M176" s="442"/>
      <c r="N176" s="442"/>
      <c r="O176" s="442"/>
      <c r="P176" s="491"/>
      <c r="Q176" s="491"/>
      <c r="R176" s="491"/>
    </row>
    <row r="177" spans="1:18" ht="16.5" customHeight="1" x14ac:dyDescent="0.3">
      <c r="A177" s="173">
        <v>425223</v>
      </c>
      <c r="B177" s="227" t="s">
        <v>75</v>
      </c>
      <c r="C177" s="347">
        <f t="shared" si="28"/>
        <v>240000</v>
      </c>
      <c r="D177" s="332"/>
      <c r="E177" s="333"/>
      <c r="F177" s="333"/>
      <c r="G177" s="341">
        <v>40000</v>
      </c>
      <c r="H177" s="341"/>
      <c r="I177" s="339">
        <v>200000</v>
      </c>
      <c r="J177" s="555"/>
      <c r="K177" s="218"/>
      <c r="L177" s="440"/>
      <c r="M177" s="442"/>
      <c r="N177" s="442"/>
      <c r="O177" s="442"/>
      <c r="P177" s="491"/>
      <c r="Q177" s="491"/>
      <c r="R177" s="491"/>
    </row>
    <row r="178" spans="1:18" ht="16.5" customHeight="1" x14ac:dyDescent="0.3">
      <c r="A178" s="173">
        <v>425225</v>
      </c>
      <c r="B178" s="227" t="s">
        <v>76</v>
      </c>
      <c r="C178" s="347">
        <f t="shared" si="28"/>
        <v>3000000</v>
      </c>
      <c r="D178" s="332"/>
      <c r="E178" s="333"/>
      <c r="F178" s="333"/>
      <c r="G178" s="341">
        <v>459000</v>
      </c>
      <c r="H178" s="341"/>
      <c r="I178" s="339">
        <v>2541000</v>
      </c>
      <c r="J178" s="555"/>
      <c r="K178" s="218"/>
      <c r="L178" s="440"/>
      <c r="M178" s="442"/>
      <c r="N178" s="442"/>
      <c r="O178" s="442"/>
      <c r="P178" s="491"/>
      <c r="Q178" s="491"/>
      <c r="R178" s="491"/>
    </row>
    <row r="179" spans="1:18" ht="16.5" customHeight="1" x14ac:dyDescent="0.3">
      <c r="A179" s="173">
        <v>425229</v>
      </c>
      <c r="B179" s="227" t="s">
        <v>77</v>
      </c>
      <c r="C179" s="347">
        <f t="shared" si="28"/>
        <v>120000</v>
      </c>
      <c r="D179" s="332"/>
      <c r="E179" s="333"/>
      <c r="F179" s="333"/>
      <c r="G179" s="341">
        <v>20000</v>
      </c>
      <c r="H179" s="341"/>
      <c r="I179" s="339">
        <v>100000</v>
      </c>
      <c r="J179" s="555"/>
      <c r="K179" s="218"/>
      <c r="L179" s="440"/>
      <c r="M179" s="442"/>
      <c r="N179" s="442"/>
      <c r="O179" s="442"/>
      <c r="P179" s="491"/>
      <c r="Q179" s="491"/>
      <c r="R179" s="491"/>
    </row>
    <row r="180" spans="1:18" ht="16.5" customHeight="1" x14ac:dyDescent="0.3">
      <c r="A180" s="173">
        <v>425251</v>
      </c>
      <c r="B180" s="227" t="s">
        <v>78</v>
      </c>
      <c r="C180" s="347">
        <f t="shared" si="28"/>
        <v>1200000</v>
      </c>
      <c r="D180" s="332"/>
      <c r="E180" s="333"/>
      <c r="F180" s="333"/>
      <c r="G180" s="341">
        <v>500000</v>
      </c>
      <c r="H180" s="341"/>
      <c r="I180" s="339">
        <v>700000</v>
      </c>
      <c r="J180" s="555"/>
      <c r="K180" s="218"/>
      <c r="L180" s="440"/>
      <c r="M180" s="442"/>
      <c r="N180" s="442"/>
      <c r="O180" s="442"/>
      <c r="P180" s="491"/>
      <c r="Q180" s="491"/>
      <c r="R180" s="491"/>
    </row>
    <row r="181" spans="1:18" ht="16.5" customHeight="1" x14ac:dyDescent="0.3">
      <c r="A181" s="173">
        <v>425291</v>
      </c>
      <c r="B181" s="227" t="s">
        <v>79</v>
      </c>
      <c r="C181" s="347">
        <f t="shared" si="28"/>
        <v>120000</v>
      </c>
      <c r="D181" s="332"/>
      <c r="E181" s="333"/>
      <c r="F181" s="333"/>
      <c r="G181" s="341">
        <v>20000</v>
      </c>
      <c r="H181" s="341"/>
      <c r="I181" s="339">
        <v>100000</v>
      </c>
      <c r="J181" s="555"/>
      <c r="K181" s="218"/>
      <c r="L181" s="440"/>
      <c r="M181" s="442"/>
      <c r="N181" s="442"/>
      <c r="O181" s="442"/>
      <c r="P181" s="491"/>
      <c r="Q181" s="491"/>
      <c r="R181" s="491"/>
    </row>
    <row r="182" spans="1:18" ht="16.5" customHeight="1" x14ac:dyDescent="0.3">
      <c r="A182" s="171">
        <v>426000</v>
      </c>
      <c r="B182" s="238" t="s">
        <v>286</v>
      </c>
      <c r="C182" s="254">
        <f>SUM(D182:I182)</f>
        <v>78346072</v>
      </c>
      <c r="D182" s="377">
        <f t="shared" ref="D182:H182" si="60">SUM(D183+D190+D195+D200)+D187+D188+D189</f>
        <v>0</v>
      </c>
      <c r="E182" s="377">
        <f t="shared" si="60"/>
        <v>0</v>
      </c>
      <c r="F182" s="377">
        <f t="shared" si="60"/>
        <v>0</v>
      </c>
      <c r="G182" s="377">
        <f>SUM(G183+G190+G195+G200)+G187+G188+G189</f>
        <v>19225000</v>
      </c>
      <c r="H182" s="377">
        <f t="shared" si="60"/>
        <v>0</v>
      </c>
      <c r="I182" s="176">
        <f>SUM(I183+I190+I195+I200)+I187+I188+I189</f>
        <v>59121072</v>
      </c>
      <c r="J182" s="553"/>
      <c r="K182" s="273"/>
      <c r="L182" s="463"/>
      <c r="M182" s="463"/>
      <c r="N182" s="463"/>
      <c r="O182" s="463"/>
      <c r="P182" s="463"/>
      <c r="Q182" s="463"/>
      <c r="R182" s="463"/>
    </row>
    <row r="183" spans="1:18" ht="16.5" customHeight="1" x14ac:dyDescent="0.3">
      <c r="A183" s="285">
        <v>426100</v>
      </c>
      <c r="B183" s="286" t="s">
        <v>335</v>
      </c>
      <c r="C183" s="297">
        <f>SUM(D183:I183)</f>
        <v>3889423</v>
      </c>
      <c r="D183" s="298">
        <f>SUM(D184:D186)</f>
        <v>0</v>
      </c>
      <c r="E183" s="298">
        <f t="shared" ref="E183:I183" si="61">SUM(E184:E186)</f>
        <v>0</v>
      </c>
      <c r="F183" s="298">
        <f t="shared" si="61"/>
        <v>0</v>
      </c>
      <c r="G183" s="298">
        <f t="shared" si="61"/>
        <v>826371</v>
      </c>
      <c r="H183" s="298">
        <f t="shared" si="61"/>
        <v>0</v>
      </c>
      <c r="I183" s="306">
        <f t="shared" si="61"/>
        <v>3063052</v>
      </c>
      <c r="J183" s="554"/>
      <c r="K183" s="458"/>
      <c r="L183" s="464"/>
      <c r="M183" s="464"/>
      <c r="N183" s="464"/>
      <c r="O183" s="464"/>
      <c r="P183" s="464"/>
      <c r="Q183" s="464"/>
      <c r="R183" s="464"/>
    </row>
    <row r="184" spans="1:18" ht="16.5" customHeight="1" x14ac:dyDescent="0.3">
      <c r="A184" s="173">
        <v>426111</v>
      </c>
      <c r="B184" s="227" t="s">
        <v>80</v>
      </c>
      <c r="C184" s="347">
        <f t="shared" si="28"/>
        <v>1826371</v>
      </c>
      <c r="D184" s="332"/>
      <c r="E184" s="333"/>
      <c r="F184" s="333"/>
      <c r="G184" s="341">
        <v>826371</v>
      </c>
      <c r="H184" s="333"/>
      <c r="I184" s="339">
        <v>1000000</v>
      </c>
      <c r="J184" s="555"/>
      <c r="K184" s="218"/>
      <c r="L184" s="440"/>
      <c r="M184" s="442"/>
      <c r="N184" s="442"/>
      <c r="O184" s="442"/>
      <c r="P184" s="491"/>
      <c r="Q184" s="442"/>
      <c r="R184" s="491"/>
    </row>
    <row r="185" spans="1:18" ht="16.5" customHeight="1" x14ac:dyDescent="0.3">
      <c r="A185" s="173">
        <v>426121</v>
      </c>
      <c r="B185" s="227" t="s">
        <v>81</v>
      </c>
      <c r="C185" s="347">
        <f t="shared" si="28"/>
        <v>1475052</v>
      </c>
      <c r="D185" s="332"/>
      <c r="E185" s="333"/>
      <c r="F185" s="333"/>
      <c r="G185" s="341"/>
      <c r="H185" s="333"/>
      <c r="I185" s="339">
        <v>1475052</v>
      </c>
      <c r="J185" s="555"/>
      <c r="K185" s="218"/>
      <c r="L185" s="440"/>
      <c r="M185" s="442"/>
      <c r="N185" s="442"/>
      <c r="O185" s="442"/>
      <c r="P185" s="491"/>
      <c r="Q185" s="442"/>
      <c r="R185" s="491"/>
    </row>
    <row r="186" spans="1:18" ht="16.5" customHeight="1" x14ac:dyDescent="0.3">
      <c r="A186" s="173">
        <v>426131</v>
      </c>
      <c r="B186" s="227" t="s">
        <v>82</v>
      </c>
      <c r="C186" s="347">
        <f t="shared" si="28"/>
        <v>588000</v>
      </c>
      <c r="D186" s="332"/>
      <c r="E186" s="333"/>
      <c r="F186" s="333"/>
      <c r="G186" s="341"/>
      <c r="H186" s="333"/>
      <c r="I186" s="339">
        <v>588000</v>
      </c>
      <c r="J186" s="555"/>
      <c r="K186" s="218"/>
      <c r="L186" s="440"/>
      <c r="M186" s="442"/>
      <c r="N186" s="442"/>
      <c r="O186" s="442"/>
      <c r="P186" s="491"/>
      <c r="Q186" s="442"/>
      <c r="R186" s="491"/>
    </row>
    <row r="187" spans="1:18" ht="16.5" customHeight="1" x14ac:dyDescent="0.3">
      <c r="A187" s="301">
        <v>426311</v>
      </c>
      <c r="B187" s="302" t="s">
        <v>83</v>
      </c>
      <c r="C187" s="297">
        <f t="shared" si="28"/>
        <v>300000</v>
      </c>
      <c r="D187" s="303"/>
      <c r="E187" s="304"/>
      <c r="F187" s="304"/>
      <c r="G187" s="372"/>
      <c r="H187" s="304"/>
      <c r="I187" s="371">
        <v>300000</v>
      </c>
      <c r="J187" s="560"/>
      <c r="K187" s="452"/>
      <c r="L187" s="464"/>
      <c r="M187" s="450"/>
      <c r="N187" s="450"/>
      <c r="O187" s="450"/>
      <c r="P187" s="492"/>
      <c r="Q187" s="450"/>
      <c r="R187" s="492"/>
    </row>
    <row r="188" spans="1:18" ht="16.5" customHeight="1" x14ac:dyDescent="0.3">
      <c r="A188" s="301">
        <v>426411</v>
      </c>
      <c r="B188" s="302" t="s">
        <v>84</v>
      </c>
      <c r="C188" s="297">
        <f t="shared" si="28"/>
        <v>4126800</v>
      </c>
      <c r="D188" s="303"/>
      <c r="E188" s="304"/>
      <c r="F188" s="304"/>
      <c r="G188" s="372">
        <v>500000</v>
      </c>
      <c r="H188" s="304"/>
      <c r="I188" s="371">
        <v>3626800</v>
      </c>
      <c r="J188" s="560"/>
      <c r="K188" s="452"/>
      <c r="L188" s="464"/>
      <c r="M188" s="450"/>
      <c r="N188" s="450"/>
      <c r="O188" s="450"/>
      <c r="P188" s="492"/>
      <c r="Q188" s="450"/>
      <c r="R188" s="492"/>
    </row>
    <row r="189" spans="1:18" ht="16.5" customHeight="1" x14ac:dyDescent="0.3">
      <c r="A189" s="301">
        <v>426591</v>
      </c>
      <c r="B189" s="302" t="s">
        <v>137</v>
      </c>
      <c r="C189" s="297">
        <f t="shared" si="28"/>
        <v>100000</v>
      </c>
      <c r="D189" s="303"/>
      <c r="E189" s="304"/>
      <c r="F189" s="304"/>
      <c r="G189" s="372">
        <v>50000</v>
      </c>
      <c r="H189" s="304"/>
      <c r="I189" s="371">
        <v>50000</v>
      </c>
      <c r="J189" s="560"/>
      <c r="K189" s="452"/>
      <c r="L189" s="464"/>
      <c r="M189" s="450"/>
      <c r="N189" s="450"/>
      <c r="O189" s="450"/>
      <c r="P189" s="492"/>
      <c r="Q189" s="450"/>
      <c r="R189" s="492"/>
    </row>
    <row r="190" spans="1:18" ht="16.5" customHeight="1" x14ac:dyDescent="0.3">
      <c r="A190" s="285">
        <v>426700</v>
      </c>
      <c r="B190" s="286" t="s">
        <v>336</v>
      </c>
      <c r="C190" s="297">
        <f>SUM(D190:I190)</f>
        <v>14918883</v>
      </c>
      <c r="D190" s="298">
        <f>SUM(D191:D194)</f>
        <v>0</v>
      </c>
      <c r="E190" s="299">
        <f t="shared" ref="E190:I190" si="62">SUM(E191:E194)</f>
        <v>0</v>
      </c>
      <c r="F190" s="299">
        <f t="shared" si="62"/>
        <v>0</v>
      </c>
      <c r="G190" s="299">
        <f t="shared" si="62"/>
        <v>5845407</v>
      </c>
      <c r="H190" s="299">
        <f t="shared" si="62"/>
        <v>0</v>
      </c>
      <c r="I190" s="300">
        <f t="shared" si="62"/>
        <v>9073476</v>
      </c>
      <c r="J190" s="554"/>
      <c r="K190" s="458"/>
      <c r="L190" s="464"/>
      <c r="M190" s="464"/>
      <c r="N190" s="464"/>
      <c r="O190" s="464"/>
      <c r="P190" s="464"/>
      <c r="Q190" s="464"/>
      <c r="R190" s="464"/>
    </row>
    <row r="191" spans="1:18" ht="16.5" customHeight="1" x14ac:dyDescent="0.3">
      <c r="A191" s="173">
        <v>426711</v>
      </c>
      <c r="B191" s="227" t="s">
        <v>85</v>
      </c>
      <c r="C191" s="347">
        <f t="shared" si="28"/>
        <v>1496424</v>
      </c>
      <c r="D191" s="332"/>
      <c r="E191" s="333"/>
      <c r="F191" s="333"/>
      <c r="G191" s="341">
        <v>500000</v>
      </c>
      <c r="H191" s="333"/>
      <c r="I191" s="339">
        <v>996424</v>
      </c>
      <c r="J191" s="555"/>
      <c r="K191" s="218"/>
      <c r="L191" s="440"/>
      <c r="M191" s="442"/>
      <c r="N191" s="442"/>
      <c r="O191" s="442"/>
      <c r="P191" s="491"/>
      <c r="Q191" s="442"/>
      <c r="R191" s="491"/>
    </row>
    <row r="192" spans="1:18" ht="16.5" customHeight="1" x14ac:dyDescent="0.3">
      <c r="A192" s="173">
        <v>426751</v>
      </c>
      <c r="B192" s="227" t="s">
        <v>86</v>
      </c>
      <c r="C192" s="347">
        <f t="shared" si="28"/>
        <v>8481498</v>
      </c>
      <c r="D192" s="332"/>
      <c r="E192" s="333"/>
      <c r="F192" s="333"/>
      <c r="G192" s="341">
        <v>3505068</v>
      </c>
      <c r="H192" s="333"/>
      <c r="I192" s="339">
        <v>4976430</v>
      </c>
      <c r="J192" s="555"/>
      <c r="K192" s="218"/>
      <c r="L192" s="440"/>
      <c r="M192" s="442"/>
      <c r="N192" s="442"/>
      <c r="O192" s="442"/>
      <c r="P192" s="491"/>
      <c r="Q192" s="442"/>
      <c r="R192" s="491"/>
    </row>
    <row r="193" spans="1:18" ht="16.5" customHeight="1" x14ac:dyDescent="0.3">
      <c r="A193" s="173">
        <v>42679101</v>
      </c>
      <c r="B193" s="227" t="s">
        <v>87</v>
      </c>
      <c r="C193" s="347">
        <f t="shared" si="28"/>
        <v>2840339</v>
      </c>
      <c r="D193" s="332"/>
      <c r="E193" s="333"/>
      <c r="F193" s="333"/>
      <c r="G193" s="341">
        <v>840339</v>
      </c>
      <c r="H193" s="333"/>
      <c r="I193" s="339">
        <v>2000000</v>
      </c>
      <c r="J193" s="555"/>
      <c r="K193" s="218"/>
      <c r="L193" s="440"/>
      <c r="M193" s="442"/>
      <c r="N193" s="442"/>
      <c r="O193" s="442"/>
      <c r="P193" s="491"/>
      <c r="Q193" s="442"/>
      <c r="R193" s="491"/>
    </row>
    <row r="194" spans="1:18" ht="16.5" customHeight="1" x14ac:dyDescent="0.3">
      <c r="A194" s="173">
        <v>42679102</v>
      </c>
      <c r="B194" s="227" t="s">
        <v>88</v>
      </c>
      <c r="C194" s="347">
        <f t="shared" si="28"/>
        <v>2100622</v>
      </c>
      <c r="D194" s="332"/>
      <c r="E194" s="333"/>
      <c r="F194" s="333"/>
      <c r="G194" s="341">
        <v>1000000</v>
      </c>
      <c r="H194" s="333"/>
      <c r="I194" s="339">
        <v>1100622</v>
      </c>
      <c r="J194" s="555"/>
      <c r="K194" s="218"/>
      <c r="L194" s="440"/>
      <c r="M194" s="442"/>
      <c r="N194" s="442"/>
      <c r="O194" s="442"/>
      <c r="P194" s="491"/>
      <c r="Q194" s="442"/>
      <c r="R194" s="491"/>
    </row>
    <row r="195" spans="1:18" ht="16.5" customHeight="1" x14ac:dyDescent="0.3">
      <c r="A195" s="285">
        <v>426800</v>
      </c>
      <c r="B195" s="286" t="s">
        <v>337</v>
      </c>
      <c r="C195" s="297">
        <f>SUM(D195:I195)</f>
        <v>42868450</v>
      </c>
      <c r="D195" s="298">
        <f>SUM(D196:D199)</f>
        <v>0</v>
      </c>
      <c r="E195" s="299">
        <f t="shared" ref="E195:I195" si="63">SUM(E196:E199)</f>
        <v>0</v>
      </c>
      <c r="F195" s="299">
        <f t="shared" si="63"/>
        <v>0</v>
      </c>
      <c r="G195" s="299">
        <f t="shared" si="63"/>
        <v>10050000</v>
      </c>
      <c r="H195" s="299">
        <f t="shared" si="63"/>
        <v>0</v>
      </c>
      <c r="I195" s="300">
        <f t="shared" si="63"/>
        <v>32818450</v>
      </c>
      <c r="J195" s="554"/>
      <c r="K195" s="458"/>
      <c r="L195" s="464"/>
      <c r="M195" s="464"/>
      <c r="N195" s="464"/>
      <c r="O195" s="464"/>
      <c r="P195" s="464"/>
      <c r="Q195" s="464"/>
      <c r="R195" s="464"/>
    </row>
    <row r="196" spans="1:18" ht="16.5" customHeight="1" x14ac:dyDescent="0.3">
      <c r="A196" s="173">
        <v>426811</v>
      </c>
      <c r="B196" s="227" t="s">
        <v>89</v>
      </c>
      <c r="C196" s="347">
        <f t="shared" si="28"/>
        <v>10168450</v>
      </c>
      <c r="D196" s="332"/>
      <c r="E196" s="333"/>
      <c r="F196" s="333"/>
      <c r="G196" s="341">
        <v>2000000</v>
      </c>
      <c r="H196" s="333"/>
      <c r="I196" s="339">
        <v>8168450</v>
      </c>
      <c r="J196" s="555"/>
      <c r="K196" s="218"/>
      <c r="L196" s="440"/>
      <c r="M196" s="442"/>
      <c r="N196" s="442"/>
      <c r="O196" s="442"/>
      <c r="P196" s="491"/>
      <c r="Q196" s="442"/>
      <c r="R196" s="491"/>
    </row>
    <row r="197" spans="1:18" ht="16.5" customHeight="1" x14ac:dyDescent="0.3">
      <c r="A197" s="173">
        <v>426821</v>
      </c>
      <c r="B197" s="227" t="s">
        <v>165</v>
      </c>
      <c r="C197" s="347">
        <f t="shared" si="28"/>
        <v>12500000</v>
      </c>
      <c r="D197" s="332"/>
      <c r="E197" s="333"/>
      <c r="F197" s="333"/>
      <c r="G197" s="341">
        <v>4000000</v>
      </c>
      <c r="H197" s="333"/>
      <c r="I197" s="339">
        <v>8500000</v>
      </c>
      <c r="J197" s="555"/>
      <c r="K197" s="218"/>
      <c r="L197" s="440"/>
      <c r="M197" s="442"/>
      <c r="N197" s="442"/>
      <c r="O197" s="442"/>
      <c r="P197" s="491"/>
      <c r="Q197" s="442"/>
      <c r="R197" s="491"/>
    </row>
    <row r="198" spans="1:18" ht="16.5" customHeight="1" x14ac:dyDescent="0.3">
      <c r="A198" s="173">
        <v>426822</v>
      </c>
      <c r="B198" s="227" t="s">
        <v>163</v>
      </c>
      <c r="C198" s="347">
        <f t="shared" si="28"/>
        <v>200000</v>
      </c>
      <c r="D198" s="332"/>
      <c r="E198" s="333"/>
      <c r="F198" s="333"/>
      <c r="G198" s="341">
        <v>50000</v>
      </c>
      <c r="H198" s="333"/>
      <c r="I198" s="339">
        <v>150000</v>
      </c>
      <c r="J198" s="555"/>
      <c r="K198" s="218"/>
      <c r="L198" s="440"/>
      <c r="M198" s="442"/>
      <c r="N198" s="442"/>
      <c r="O198" s="442"/>
      <c r="P198" s="491"/>
      <c r="Q198" s="442"/>
      <c r="R198" s="491"/>
    </row>
    <row r="199" spans="1:18" ht="16.5" customHeight="1" x14ac:dyDescent="0.3">
      <c r="A199" s="173">
        <v>426823</v>
      </c>
      <c r="B199" s="227" t="s">
        <v>90</v>
      </c>
      <c r="C199" s="347">
        <f t="shared" si="28"/>
        <v>20000000</v>
      </c>
      <c r="D199" s="332"/>
      <c r="E199" s="333"/>
      <c r="F199" s="333"/>
      <c r="G199" s="341">
        <v>4000000</v>
      </c>
      <c r="H199" s="333"/>
      <c r="I199" s="339">
        <v>16000000</v>
      </c>
      <c r="J199" s="555"/>
      <c r="K199" s="218"/>
      <c r="L199" s="440"/>
      <c r="M199" s="442"/>
      <c r="N199" s="442"/>
      <c r="O199" s="442"/>
      <c r="P199" s="491"/>
      <c r="Q199" s="442"/>
      <c r="R199" s="491"/>
    </row>
    <row r="200" spans="1:18" ht="16.5" customHeight="1" x14ac:dyDescent="0.3">
      <c r="A200" s="285">
        <v>426900</v>
      </c>
      <c r="B200" s="286" t="s">
        <v>338</v>
      </c>
      <c r="C200" s="297">
        <f>SUM(D200:I200)</f>
        <v>12142516</v>
      </c>
      <c r="D200" s="298">
        <f>SUM(D201:D205)</f>
        <v>0</v>
      </c>
      <c r="E200" s="299">
        <f t="shared" ref="E200:H200" si="64">SUM(E201:E205)</f>
        <v>0</v>
      </c>
      <c r="F200" s="299">
        <f t="shared" si="64"/>
        <v>0</v>
      </c>
      <c r="G200" s="299">
        <f>SUM(G201:G205)</f>
        <v>1953222</v>
      </c>
      <c r="H200" s="299">
        <f t="shared" si="64"/>
        <v>0</v>
      </c>
      <c r="I200" s="300">
        <f>SUM(I201:I205)</f>
        <v>10189294</v>
      </c>
      <c r="J200" s="554"/>
      <c r="K200" s="458"/>
      <c r="L200" s="464"/>
      <c r="M200" s="464"/>
      <c r="N200" s="464"/>
      <c r="O200" s="464"/>
      <c r="P200" s="464"/>
      <c r="Q200" s="464"/>
      <c r="R200" s="464"/>
    </row>
    <row r="201" spans="1:18" ht="16.5" customHeight="1" x14ac:dyDescent="0.3">
      <c r="A201" s="173">
        <v>426911</v>
      </c>
      <c r="B201" s="227" t="s">
        <v>91</v>
      </c>
      <c r="C201" s="347">
        <f t="shared" si="28"/>
        <v>272610</v>
      </c>
      <c r="D201" s="251"/>
      <c r="E201" s="174"/>
      <c r="F201" s="174"/>
      <c r="G201" s="378">
        <v>72610</v>
      </c>
      <c r="H201" s="174"/>
      <c r="I201" s="339">
        <v>200000</v>
      </c>
      <c r="J201" s="555"/>
      <c r="K201" s="218"/>
      <c r="L201" s="440"/>
      <c r="M201" s="469"/>
      <c r="N201" s="469"/>
      <c r="O201" s="469"/>
      <c r="P201" s="498"/>
      <c r="Q201" s="469"/>
      <c r="R201" s="491"/>
    </row>
    <row r="202" spans="1:18" ht="16.5" customHeight="1" x14ac:dyDescent="0.3">
      <c r="A202" s="173">
        <v>42691301</v>
      </c>
      <c r="B202" s="227" t="s">
        <v>92</v>
      </c>
      <c r="C202" s="347">
        <f t="shared" si="28"/>
        <v>5902072</v>
      </c>
      <c r="D202" s="251"/>
      <c r="E202" s="174"/>
      <c r="F202" s="174"/>
      <c r="G202" s="378">
        <v>574746</v>
      </c>
      <c r="H202" s="174"/>
      <c r="I202" s="339">
        <v>5327326</v>
      </c>
      <c r="J202" s="555"/>
      <c r="K202" s="218"/>
      <c r="L202" s="440"/>
      <c r="M202" s="469"/>
      <c r="N202" s="469"/>
      <c r="O202" s="469"/>
      <c r="P202" s="498"/>
      <c r="Q202" s="469"/>
      <c r="R202" s="491"/>
    </row>
    <row r="203" spans="1:18" ht="15.75" customHeight="1" x14ac:dyDescent="0.3">
      <c r="A203" s="173">
        <v>42691302</v>
      </c>
      <c r="B203" s="227" t="s">
        <v>93</v>
      </c>
      <c r="C203" s="347">
        <f t="shared" si="28"/>
        <v>805866</v>
      </c>
      <c r="D203" s="251"/>
      <c r="E203" s="174"/>
      <c r="F203" s="174"/>
      <c r="G203" s="378">
        <v>205866</v>
      </c>
      <c r="H203" s="174"/>
      <c r="I203" s="339">
        <v>600000</v>
      </c>
      <c r="J203" s="555"/>
      <c r="K203" s="218"/>
      <c r="L203" s="440"/>
      <c r="M203" s="469"/>
      <c r="N203" s="469"/>
      <c r="O203" s="469"/>
      <c r="P203" s="498"/>
      <c r="Q203" s="469"/>
      <c r="R203" s="491"/>
    </row>
    <row r="204" spans="1:18" ht="15.75" customHeight="1" x14ac:dyDescent="0.3">
      <c r="A204" s="173">
        <v>42691303</v>
      </c>
      <c r="B204" s="227" t="s">
        <v>94</v>
      </c>
      <c r="C204" s="347">
        <f t="shared" si="28"/>
        <v>420000</v>
      </c>
      <c r="D204" s="379"/>
      <c r="E204" s="380"/>
      <c r="F204" s="380"/>
      <c r="G204" s="378">
        <v>100000</v>
      </c>
      <c r="H204" s="380"/>
      <c r="I204" s="339">
        <v>320000</v>
      </c>
      <c r="J204" s="555"/>
      <c r="K204" s="218"/>
      <c r="L204" s="440"/>
      <c r="M204" s="455"/>
      <c r="N204" s="455"/>
      <c r="O204" s="455"/>
      <c r="P204" s="498"/>
      <c r="Q204" s="455"/>
      <c r="R204" s="491"/>
    </row>
    <row r="205" spans="1:18" ht="15.75" customHeight="1" x14ac:dyDescent="0.3">
      <c r="A205" s="173">
        <v>42691904</v>
      </c>
      <c r="B205" s="227" t="s">
        <v>95</v>
      </c>
      <c r="C205" s="347">
        <f t="shared" ref="C205:C207" si="65">SUM(D205:I205)</f>
        <v>4741968</v>
      </c>
      <c r="D205" s="251"/>
      <c r="E205" s="174"/>
      <c r="F205" s="174"/>
      <c r="G205" s="378">
        <v>1000000</v>
      </c>
      <c r="H205" s="174"/>
      <c r="I205" s="339">
        <v>3741968</v>
      </c>
      <c r="J205" s="555"/>
      <c r="K205" s="218"/>
      <c r="L205" s="440"/>
      <c r="M205" s="469"/>
      <c r="N205" s="469"/>
      <c r="O205" s="469"/>
      <c r="P205" s="498"/>
      <c r="Q205" s="469"/>
      <c r="R205" s="491"/>
    </row>
    <row r="206" spans="1:18" ht="15.75" customHeight="1" x14ac:dyDescent="0.3">
      <c r="A206" s="178">
        <v>430000</v>
      </c>
      <c r="B206" s="237" t="s">
        <v>287</v>
      </c>
      <c r="C206" s="255">
        <f>SUM(D206:I206)</f>
        <v>2000000</v>
      </c>
      <c r="D206" s="250">
        <f>D207</f>
        <v>0</v>
      </c>
      <c r="E206" s="172">
        <f t="shared" ref="E206:I206" si="66">E207</f>
        <v>0</v>
      </c>
      <c r="F206" s="172">
        <f t="shared" si="66"/>
        <v>0</v>
      </c>
      <c r="G206" s="172">
        <f t="shared" si="66"/>
        <v>0</v>
      </c>
      <c r="H206" s="172">
        <f t="shared" si="66"/>
        <v>0</v>
      </c>
      <c r="I206" s="176">
        <f t="shared" si="66"/>
        <v>2000000</v>
      </c>
      <c r="J206" s="564"/>
      <c r="K206" s="473"/>
      <c r="L206" s="499"/>
      <c r="M206" s="463"/>
      <c r="N206" s="463"/>
      <c r="O206" s="463"/>
      <c r="P206" s="463"/>
      <c r="Q206" s="463"/>
      <c r="R206" s="463"/>
    </row>
    <row r="207" spans="1:18" ht="15.75" customHeight="1" x14ac:dyDescent="0.3">
      <c r="A207" s="283">
        <v>431200</v>
      </c>
      <c r="B207" s="284" t="s">
        <v>98</v>
      </c>
      <c r="C207" s="297">
        <f t="shared" si="65"/>
        <v>2000000</v>
      </c>
      <c r="D207" s="303"/>
      <c r="E207" s="304"/>
      <c r="F207" s="304"/>
      <c r="G207" s="304"/>
      <c r="H207" s="304"/>
      <c r="I207" s="305">
        <v>2000000</v>
      </c>
      <c r="J207" s="554"/>
      <c r="K207" s="458"/>
      <c r="L207" s="464"/>
      <c r="M207" s="450"/>
      <c r="N207" s="450"/>
      <c r="O207" s="450"/>
      <c r="P207" s="450"/>
      <c r="Q207" s="450"/>
      <c r="R207" s="450"/>
    </row>
    <row r="208" spans="1:18" ht="15.75" customHeight="1" x14ac:dyDescent="0.3">
      <c r="A208" s="178">
        <v>440000</v>
      </c>
      <c r="B208" s="237" t="s">
        <v>288</v>
      </c>
      <c r="C208" s="254">
        <f>SUM(D208:I208)</f>
        <v>740267</v>
      </c>
      <c r="D208" s="250">
        <f t="shared" ref="D208:I208" si="67">D209+D217</f>
        <v>0</v>
      </c>
      <c r="E208" s="172">
        <f t="shared" si="67"/>
        <v>0</v>
      </c>
      <c r="F208" s="172">
        <f t="shared" si="67"/>
        <v>0</v>
      </c>
      <c r="G208" s="172">
        <f t="shared" si="67"/>
        <v>0</v>
      </c>
      <c r="H208" s="172">
        <f t="shared" si="67"/>
        <v>0</v>
      </c>
      <c r="I208" s="176">
        <f t="shared" si="67"/>
        <v>740267</v>
      </c>
      <c r="J208" s="564"/>
      <c r="K208" s="473"/>
      <c r="L208" s="463"/>
      <c r="M208" s="463"/>
      <c r="N208" s="463"/>
      <c r="O208" s="463"/>
      <c r="P208" s="463"/>
      <c r="Q208" s="463"/>
      <c r="R208" s="463"/>
    </row>
    <row r="209" spans="1:18" ht="15.75" customHeight="1" x14ac:dyDescent="0.3">
      <c r="A209" s="171">
        <v>441000</v>
      </c>
      <c r="B209" s="238" t="s">
        <v>289</v>
      </c>
      <c r="C209" s="254">
        <f>SUM(D209:I209)</f>
        <v>740267</v>
      </c>
      <c r="D209" s="250">
        <f t="shared" ref="D209:I209" si="68">D211+D210</f>
        <v>0</v>
      </c>
      <c r="E209" s="172">
        <f t="shared" si="68"/>
        <v>0</v>
      </c>
      <c r="F209" s="172">
        <f t="shared" si="68"/>
        <v>0</v>
      </c>
      <c r="G209" s="172">
        <f t="shared" si="68"/>
        <v>0</v>
      </c>
      <c r="H209" s="172">
        <f t="shared" si="68"/>
        <v>0</v>
      </c>
      <c r="I209" s="176">
        <f t="shared" si="68"/>
        <v>740267</v>
      </c>
      <c r="J209" s="553"/>
      <c r="K209" s="273"/>
      <c r="L209" s="463"/>
      <c r="M209" s="463"/>
      <c r="N209" s="463"/>
      <c r="O209" s="463"/>
      <c r="P209" s="463"/>
      <c r="Q209" s="463"/>
      <c r="R209" s="463"/>
    </row>
    <row r="210" spans="1:18" ht="15.75" customHeight="1" x14ac:dyDescent="0.3">
      <c r="A210" s="301">
        <v>441411</v>
      </c>
      <c r="B210" s="302" t="s">
        <v>211</v>
      </c>
      <c r="C210" s="297">
        <f>SUM(D210:I210)</f>
        <v>390267</v>
      </c>
      <c r="D210" s="303"/>
      <c r="E210" s="304"/>
      <c r="F210" s="304"/>
      <c r="G210" s="304"/>
      <c r="H210" s="304"/>
      <c r="I210" s="305">
        <v>390267</v>
      </c>
      <c r="J210" s="560"/>
      <c r="K210" s="452"/>
      <c r="L210" s="464"/>
      <c r="M210" s="450"/>
      <c r="N210" s="450"/>
      <c r="O210" s="450"/>
      <c r="P210" s="450"/>
      <c r="Q210" s="450"/>
      <c r="R210" s="450"/>
    </row>
    <row r="211" spans="1:18" ht="15.75" customHeight="1" thickBot="1" x14ac:dyDescent="0.35">
      <c r="A211" s="320">
        <v>441511</v>
      </c>
      <c r="B211" s="321" t="s">
        <v>100</v>
      </c>
      <c r="C211" s="349">
        <f>SUM(D211:I211)</f>
        <v>350000</v>
      </c>
      <c r="D211" s="381"/>
      <c r="E211" s="382"/>
      <c r="F211" s="382"/>
      <c r="G211" s="382"/>
      <c r="H211" s="382"/>
      <c r="I211" s="383">
        <v>350000</v>
      </c>
      <c r="J211" s="560"/>
      <c r="K211" s="452"/>
      <c r="L211" s="464"/>
      <c r="M211" s="450"/>
      <c r="N211" s="450"/>
      <c r="O211" s="450"/>
      <c r="P211" s="450"/>
      <c r="Q211" s="450"/>
      <c r="R211" s="450"/>
    </row>
    <row r="212" spans="1:18" ht="15.75" customHeight="1" thickBot="1" x14ac:dyDescent="0.35"/>
    <row r="213" spans="1:18" ht="15.75" customHeight="1" thickBot="1" x14ac:dyDescent="0.35">
      <c r="A213" s="648" t="s">
        <v>4</v>
      </c>
      <c r="B213" s="650" t="s">
        <v>230</v>
      </c>
      <c r="C213" s="638" t="s">
        <v>264</v>
      </c>
      <c r="D213" s="639"/>
      <c r="E213" s="639"/>
      <c r="F213" s="639"/>
      <c r="G213" s="639"/>
      <c r="H213" s="639"/>
      <c r="I213" s="640"/>
      <c r="J213" s="551"/>
      <c r="K213" s="273"/>
      <c r="L213" s="273"/>
      <c r="M213" s="515"/>
      <c r="N213" s="515"/>
      <c r="O213" s="515"/>
      <c r="P213" s="515"/>
      <c r="Q213" s="515"/>
      <c r="R213" s="515"/>
    </row>
    <row r="214" spans="1:18" ht="15.75" customHeight="1" x14ac:dyDescent="0.3">
      <c r="A214" s="649"/>
      <c r="B214" s="651"/>
      <c r="C214" s="641" t="s">
        <v>309</v>
      </c>
      <c r="D214" s="643" t="s">
        <v>265</v>
      </c>
      <c r="E214" s="644"/>
      <c r="F214" s="644"/>
      <c r="G214" s="644"/>
      <c r="H214" s="645" t="s">
        <v>233</v>
      </c>
      <c r="I214" s="646" t="s">
        <v>234</v>
      </c>
      <c r="J214" s="558"/>
      <c r="K214" s="513"/>
      <c r="L214" s="514"/>
      <c r="M214" s="273"/>
      <c r="N214" s="515"/>
      <c r="O214" s="515"/>
      <c r="P214" s="515"/>
      <c r="Q214" s="273"/>
      <c r="R214" s="273"/>
    </row>
    <row r="215" spans="1:18" ht="38.25" customHeight="1" x14ac:dyDescent="0.3">
      <c r="A215" s="649"/>
      <c r="B215" s="651"/>
      <c r="C215" s="642"/>
      <c r="D215" s="599" t="s">
        <v>266</v>
      </c>
      <c r="E215" s="600" t="s">
        <v>236</v>
      </c>
      <c r="F215" s="600" t="s">
        <v>237</v>
      </c>
      <c r="G215" s="600" t="s">
        <v>238</v>
      </c>
      <c r="H215" s="644"/>
      <c r="I215" s="647"/>
      <c r="J215" s="558"/>
      <c r="K215" s="513"/>
      <c r="L215" s="514"/>
      <c r="M215" s="272"/>
      <c r="N215" s="272"/>
      <c r="O215" s="272"/>
      <c r="P215" s="272"/>
      <c r="Q215" s="515"/>
      <c r="R215" s="515"/>
    </row>
    <row r="216" spans="1:18" ht="15.75" customHeight="1" thickBot="1" x14ac:dyDescent="0.35">
      <c r="A216" s="257" t="s">
        <v>239</v>
      </c>
      <c r="B216" s="225" t="s">
        <v>240</v>
      </c>
      <c r="C216" s="235" t="s">
        <v>241</v>
      </c>
      <c r="D216" s="233" t="s">
        <v>242</v>
      </c>
      <c r="E216" s="207" t="s">
        <v>243</v>
      </c>
      <c r="F216" s="207" t="s">
        <v>244</v>
      </c>
      <c r="G216" s="207" t="s">
        <v>245</v>
      </c>
      <c r="H216" s="207" t="s">
        <v>246</v>
      </c>
      <c r="I216" s="208" t="s">
        <v>247</v>
      </c>
      <c r="J216" s="552"/>
      <c r="K216" s="461"/>
      <c r="L216" s="462"/>
      <c r="M216" s="462"/>
      <c r="N216" s="462"/>
      <c r="O216" s="462"/>
      <c r="P216" s="462"/>
      <c r="Q216" s="462"/>
      <c r="R216" s="462"/>
    </row>
    <row r="217" spans="1:18" ht="15.75" customHeight="1" x14ac:dyDescent="0.3">
      <c r="A217" s="204">
        <v>444000</v>
      </c>
      <c r="B217" s="226" t="s">
        <v>290</v>
      </c>
      <c r="C217" s="346">
        <f t="shared" ref="C217:C223" si="69">SUM(D217:I217)</f>
        <v>0</v>
      </c>
      <c r="D217" s="335">
        <f>SUM(D218:D220)</f>
        <v>0</v>
      </c>
      <c r="E217" s="384">
        <f t="shared" ref="E217:I217" si="70">SUM(E218:E220)</f>
        <v>0</v>
      </c>
      <c r="F217" s="384">
        <f t="shared" si="70"/>
        <v>0</v>
      </c>
      <c r="G217" s="384">
        <f t="shared" si="70"/>
        <v>0</v>
      </c>
      <c r="H217" s="384">
        <f t="shared" si="70"/>
        <v>0</v>
      </c>
      <c r="I217" s="385">
        <f t="shared" si="70"/>
        <v>0</v>
      </c>
      <c r="J217" s="553"/>
      <c r="K217" s="273"/>
      <c r="L217" s="463"/>
      <c r="M217" s="463"/>
      <c r="N217" s="463"/>
      <c r="O217" s="463"/>
      <c r="P217" s="463"/>
      <c r="Q217" s="463"/>
      <c r="R217" s="463"/>
    </row>
    <row r="218" spans="1:18" ht="15.75" customHeight="1" x14ac:dyDescent="0.3">
      <c r="A218" s="283">
        <v>444100</v>
      </c>
      <c r="B218" s="284" t="s">
        <v>291</v>
      </c>
      <c r="C218" s="297">
        <f t="shared" si="69"/>
        <v>0</v>
      </c>
      <c r="D218" s="303"/>
      <c r="E218" s="304"/>
      <c r="F218" s="304"/>
      <c r="G218" s="304"/>
      <c r="H218" s="304"/>
      <c r="I218" s="305"/>
      <c r="J218" s="554"/>
      <c r="K218" s="458"/>
      <c r="L218" s="464"/>
      <c r="M218" s="450"/>
      <c r="N218" s="450"/>
      <c r="O218" s="450"/>
      <c r="P218" s="450"/>
      <c r="Q218" s="450"/>
      <c r="R218" s="450"/>
    </row>
    <row r="219" spans="1:18" ht="15.75" customHeight="1" x14ac:dyDescent="0.3">
      <c r="A219" s="283">
        <v>444200</v>
      </c>
      <c r="B219" s="284" t="s">
        <v>292</v>
      </c>
      <c r="C219" s="297">
        <f t="shared" si="69"/>
        <v>0</v>
      </c>
      <c r="D219" s="303"/>
      <c r="E219" s="304"/>
      <c r="F219" s="304"/>
      <c r="G219" s="304"/>
      <c r="H219" s="304"/>
      <c r="I219" s="305"/>
      <c r="J219" s="554"/>
      <c r="K219" s="458"/>
      <c r="L219" s="464"/>
      <c r="M219" s="450"/>
      <c r="N219" s="450"/>
      <c r="O219" s="450"/>
      <c r="P219" s="450"/>
      <c r="Q219" s="450"/>
      <c r="R219" s="450"/>
    </row>
    <row r="220" spans="1:18" ht="15.75" customHeight="1" x14ac:dyDescent="0.3">
      <c r="A220" s="283">
        <v>444300</v>
      </c>
      <c r="B220" s="284" t="s">
        <v>293</v>
      </c>
      <c r="C220" s="297">
        <f t="shared" si="69"/>
        <v>0</v>
      </c>
      <c r="D220" s="303"/>
      <c r="E220" s="304"/>
      <c r="F220" s="304"/>
      <c r="G220" s="304"/>
      <c r="H220" s="304"/>
      <c r="I220" s="305"/>
      <c r="J220" s="554"/>
      <c r="K220" s="458"/>
      <c r="L220" s="464"/>
      <c r="M220" s="450"/>
      <c r="N220" s="450"/>
      <c r="O220" s="450"/>
      <c r="P220" s="450"/>
      <c r="Q220" s="450"/>
      <c r="R220" s="450"/>
    </row>
    <row r="221" spans="1:18" ht="15.75" customHeight="1" x14ac:dyDescent="0.3">
      <c r="A221" s="171">
        <v>480000</v>
      </c>
      <c r="B221" s="237" t="s">
        <v>294</v>
      </c>
      <c r="C221" s="254">
        <f t="shared" si="69"/>
        <v>7310000</v>
      </c>
      <c r="D221" s="250">
        <f t="shared" ref="D221:I221" si="71">D222+D230</f>
        <v>0</v>
      </c>
      <c r="E221" s="172">
        <f t="shared" si="71"/>
        <v>0</v>
      </c>
      <c r="F221" s="172">
        <f t="shared" si="71"/>
        <v>0</v>
      </c>
      <c r="G221" s="172">
        <f t="shared" si="71"/>
        <v>0</v>
      </c>
      <c r="H221" s="172">
        <f t="shared" si="71"/>
        <v>0</v>
      </c>
      <c r="I221" s="176">
        <f t="shared" si="71"/>
        <v>7310000</v>
      </c>
      <c r="J221" s="553"/>
      <c r="K221" s="473"/>
      <c r="L221" s="463"/>
      <c r="M221" s="463"/>
      <c r="N221" s="463"/>
      <c r="O221" s="463"/>
      <c r="P221" s="463"/>
      <c r="Q221" s="463"/>
      <c r="R221" s="463"/>
    </row>
    <row r="222" spans="1:18" ht="15.75" customHeight="1" x14ac:dyDescent="0.3">
      <c r="A222" s="171">
        <v>482000</v>
      </c>
      <c r="B222" s="238" t="s">
        <v>295</v>
      </c>
      <c r="C222" s="254">
        <f t="shared" si="69"/>
        <v>5420000</v>
      </c>
      <c r="D222" s="250">
        <f>SUM(D223)+D226</f>
        <v>0</v>
      </c>
      <c r="E222" s="250">
        <f t="shared" ref="E222:I222" si="72">SUM(E223)+E226</f>
        <v>0</v>
      </c>
      <c r="F222" s="250">
        <f t="shared" si="72"/>
        <v>0</v>
      </c>
      <c r="G222" s="250">
        <f t="shared" si="72"/>
        <v>0</v>
      </c>
      <c r="H222" s="250">
        <f t="shared" si="72"/>
        <v>0</v>
      </c>
      <c r="I222" s="280">
        <f t="shared" si="72"/>
        <v>5420000</v>
      </c>
      <c r="J222" s="553"/>
      <c r="K222" s="273"/>
      <c r="L222" s="463"/>
      <c r="M222" s="463"/>
      <c r="N222" s="463"/>
      <c r="O222" s="463"/>
      <c r="P222" s="463"/>
      <c r="Q222" s="463"/>
      <c r="R222" s="463"/>
    </row>
    <row r="223" spans="1:18" ht="15.75" customHeight="1" x14ac:dyDescent="0.3">
      <c r="A223" s="285">
        <v>482100</v>
      </c>
      <c r="B223" s="286" t="s">
        <v>341</v>
      </c>
      <c r="C223" s="297">
        <f t="shared" si="69"/>
        <v>2620000</v>
      </c>
      <c r="D223" s="298">
        <f>SUM(D224:D225)</f>
        <v>0</v>
      </c>
      <c r="E223" s="298">
        <f t="shared" ref="E223:I223" si="73">SUM(E224:E225)</f>
        <v>0</v>
      </c>
      <c r="F223" s="298">
        <f t="shared" si="73"/>
        <v>0</v>
      </c>
      <c r="G223" s="298">
        <f t="shared" si="73"/>
        <v>0</v>
      </c>
      <c r="H223" s="298">
        <f t="shared" si="73"/>
        <v>0</v>
      </c>
      <c r="I223" s="306">
        <f t="shared" si="73"/>
        <v>2620000</v>
      </c>
      <c r="J223" s="554"/>
      <c r="K223" s="458"/>
      <c r="L223" s="464"/>
      <c r="M223" s="464"/>
      <c r="N223" s="464"/>
      <c r="O223" s="464"/>
      <c r="P223" s="464"/>
      <c r="Q223" s="464"/>
      <c r="R223" s="464"/>
    </row>
    <row r="224" spans="1:18" ht="15.75" customHeight="1" x14ac:dyDescent="0.3">
      <c r="A224" s="173">
        <v>482131</v>
      </c>
      <c r="B224" s="227" t="s">
        <v>102</v>
      </c>
      <c r="C224" s="347">
        <f t="shared" ref="C224:C278" si="74">SUM(D224:I224)</f>
        <v>120000</v>
      </c>
      <c r="D224" s="251"/>
      <c r="E224" s="174"/>
      <c r="F224" s="174"/>
      <c r="G224" s="174"/>
      <c r="H224" s="174"/>
      <c r="I224" s="334">
        <v>120000</v>
      </c>
      <c r="J224" s="555"/>
      <c r="K224" s="218"/>
      <c r="L224" s="440"/>
      <c r="M224" s="469"/>
      <c r="N224" s="469"/>
      <c r="O224" s="469"/>
      <c r="P224" s="469"/>
      <c r="Q224" s="469"/>
      <c r="R224" s="442"/>
    </row>
    <row r="225" spans="1:59" ht="15.75" customHeight="1" x14ac:dyDescent="0.3">
      <c r="A225" s="173">
        <v>482191</v>
      </c>
      <c r="B225" s="227" t="s">
        <v>103</v>
      </c>
      <c r="C225" s="347">
        <f t="shared" si="74"/>
        <v>2500000</v>
      </c>
      <c r="D225" s="251"/>
      <c r="E225" s="174"/>
      <c r="F225" s="174"/>
      <c r="G225" s="174"/>
      <c r="H225" s="174"/>
      <c r="I225" s="334">
        <v>2500000</v>
      </c>
      <c r="J225" s="555"/>
      <c r="K225" s="218"/>
      <c r="L225" s="440"/>
      <c r="M225" s="469"/>
      <c r="N225" s="469"/>
      <c r="O225" s="469"/>
      <c r="P225" s="469"/>
      <c r="Q225" s="469"/>
      <c r="R225" s="442"/>
    </row>
    <row r="226" spans="1:59" ht="15.75" customHeight="1" x14ac:dyDescent="0.3">
      <c r="A226" s="318">
        <v>482200</v>
      </c>
      <c r="B226" s="319" t="s">
        <v>104</v>
      </c>
      <c r="C226" s="436">
        <f t="shared" si="74"/>
        <v>2800000</v>
      </c>
      <c r="D226" s="437">
        <f>SUM(D227:D229)</f>
        <v>0</v>
      </c>
      <c r="E226" s="437">
        <f t="shared" ref="E226:I226" si="75">SUM(E227:E229)</f>
        <v>0</v>
      </c>
      <c r="F226" s="437">
        <f t="shared" si="75"/>
        <v>0</v>
      </c>
      <c r="G226" s="437">
        <f t="shared" si="75"/>
        <v>0</v>
      </c>
      <c r="H226" s="437">
        <f t="shared" si="75"/>
        <v>0</v>
      </c>
      <c r="I226" s="521">
        <f t="shared" si="75"/>
        <v>2800000</v>
      </c>
      <c r="J226" s="560"/>
      <c r="K226" s="452"/>
      <c r="L226" s="464"/>
      <c r="M226" s="450"/>
      <c r="N226" s="450"/>
      <c r="O226" s="450"/>
      <c r="P226" s="450"/>
      <c r="Q226" s="450"/>
      <c r="R226" s="450"/>
    </row>
    <row r="227" spans="1:59" ht="15.75" customHeight="1" x14ac:dyDescent="0.3">
      <c r="A227" s="278">
        <v>482200</v>
      </c>
      <c r="B227" s="279" t="s">
        <v>104</v>
      </c>
      <c r="C227" s="390">
        <f t="shared" si="74"/>
        <v>2800000</v>
      </c>
      <c r="D227" s="379"/>
      <c r="E227" s="380"/>
      <c r="F227" s="380"/>
      <c r="G227" s="380"/>
      <c r="H227" s="380"/>
      <c r="I227" s="433">
        <v>2800000</v>
      </c>
      <c r="J227" s="568"/>
      <c r="K227" s="501"/>
      <c r="L227" s="502"/>
      <c r="M227" s="503"/>
      <c r="N227" s="503"/>
      <c r="O227" s="503"/>
      <c r="P227" s="503"/>
      <c r="Q227" s="503"/>
      <c r="R227" s="503"/>
    </row>
    <row r="228" spans="1:59" ht="15.75" customHeight="1" x14ac:dyDescent="0.3">
      <c r="A228" s="435">
        <v>482231</v>
      </c>
      <c r="B228" s="520" t="s">
        <v>357</v>
      </c>
      <c r="C228" s="390">
        <f t="shared" si="74"/>
        <v>0</v>
      </c>
      <c r="D228" s="434"/>
      <c r="E228" s="434"/>
      <c r="F228" s="434"/>
      <c r="G228" s="434"/>
      <c r="H228" s="434"/>
      <c r="I228" s="522"/>
      <c r="J228" s="569"/>
      <c r="K228" s="505"/>
      <c r="L228" s="502"/>
      <c r="M228" s="506"/>
      <c r="N228" s="506"/>
      <c r="O228" s="506"/>
      <c r="P228" s="506"/>
      <c r="Q228" s="506"/>
      <c r="R228" s="506"/>
    </row>
    <row r="229" spans="1:59" s="195" customFormat="1" ht="19.5" customHeight="1" x14ac:dyDescent="0.3">
      <c r="A229" s="435">
        <v>482251</v>
      </c>
      <c r="B229" s="520" t="s">
        <v>358</v>
      </c>
      <c r="C229" s="390">
        <f t="shared" si="74"/>
        <v>0</v>
      </c>
      <c r="D229" s="434"/>
      <c r="E229" s="434"/>
      <c r="F229" s="434"/>
      <c r="G229" s="434"/>
      <c r="H229" s="434"/>
      <c r="I229" s="522"/>
      <c r="J229" s="593"/>
      <c r="K229" s="505"/>
      <c r="L229" s="502"/>
      <c r="M229" s="506"/>
      <c r="N229" s="506"/>
      <c r="O229" s="506"/>
      <c r="P229" s="506"/>
      <c r="Q229" s="506"/>
      <c r="R229" s="506"/>
      <c r="S229" s="276"/>
      <c r="T229" s="276"/>
      <c r="U229" s="276"/>
      <c r="V229" s="276"/>
      <c r="W229" s="276"/>
      <c r="X229" s="276"/>
      <c r="Y229" s="276"/>
      <c r="Z229" s="276"/>
      <c r="AA229" s="276"/>
      <c r="AB229" s="276"/>
      <c r="AC229" s="276"/>
      <c r="AD229" s="276"/>
      <c r="AE229" s="276"/>
      <c r="AF229" s="276"/>
      <c r="AG229" s="276"/>
      <c r="AH229" s="276"/>
      <c r="AI229" s="276"/>
      <c r="AJ229" s="276"/>
      <c r="AK229" s="276"/>
      <c r="AL229" s="276"/>
      <c r="AM229" s="276"/>
      <c r="AN229" s="276"/>
      <c r="AO229" s="276"/>
      <c r="AP229" s="276"/>
      <c r="AQ229" s="276"/>
      <c r="AR229" s="276"/>
      <c r="AS229" s="276"/>
      <c r="AT229" s="276"/>
      <c r="AU229" s="276"/>
      <c r="AV229" s="276"/>
      <c r="AW229" s="276"/>
      <c r="AX229" s="276"/>
      <c r="AY229" s="276"/>
      <c r="AZ229" s="276"/>
      <c r="BA229" s="276"/>
      <c r="BB229" s="276"/>
      <c r="BC229" s="276"/>
      <c r="BD229" s="276"/>
      <c r="BE229" s="276"/>
      <c r="BF229" s="276"/>
      <c r="BG229" s="205"/>
    </row>
    <row r="230" spans="1:59" ht="17.25" customHeight="1" x14ac:dyDescent="0.3">
      <c r="A230" s="171">
        <v>483000</v>
      </c>
      <c r="B230" s="238" t="s">
        <v>296</v>
      </c>
      <c r="C230" s="254">
        <f t="shared" si="74"/>
        <v>1890000</v>
      </c>
      <c r="D230" s="250">
        <f t="shared" ref="D230:I230" si="76">D231</f>
        <v>0</v>
      </c>
      <c r="E230" s="172">
        <f t="shared" si="76"/>
        <v>0</v>
      </c>
      <c r="F230" s="172">
        <f t="shared" si="76"/>
        <v>0</v>
      </c>
      <c r="G230" s="172">
        <f t="shared" si="76"/>
        <v>0</v>
      </c>
      <c r="H230" s="172">
        <f t="shared" si="76"/>
        <v>0</v>
      </c>
      <c r="I230" s="176">
        <f t="shared" si="76"/>
        <v>1890000</v>
      </c>
      <c r="J230" s="553"/>
      <c r="K230" s="273"/>
      <c r="L230" s="463"/>
      <c r="M230" s="463"/>
      <c r="N230" s="463"/>
      <c r="O230" s="463"/>
      <c r="P230" s="463"/>
      <c r="Q230" s="463"/>
      <c r="R230" s="463"/>
    </row>
    <row r="231" spans="1:59" ht="17.25" customHeight="1" thickBot="1" x14ac:dyDescent="0.35">
      <c r="A231" s="295">
        <v>483100</v>
      </c>
      <c r="B231" s="296" t="s">
        <v>297</v>
      </c>
      <c r="C231" s="349">
        <f t="shared" si="74"/>
        <v>1890000</v>
      </c>
      <c r="D231" s="342"/>
      <c r="E231" s="343"/>
      <c r="F231" s="343"/>
      <c r="G231" s="343"/>
      <c r="H231" s="343"/>
      <c r="I231" s="344">
        <v>1890000</v>
      </c>
      <c r="J231" s="554"/>
      <c r="K231" s="458"/>
      <c r="L231" s="464"/>
      <c r="M231" s="450"/>
      <c r="N231" s="450"/>
      <c r="O231" s="450"/>
      <c r="P231" s="450"/>
      <c r="Q231" s="450"/>
      <c r="R231" s="450"/>
    </row>
    <row r="232" spans="1:59" ht="17.25" customHeight="1" thickBot="1" x14ac:dyDescent="0.35">
      <c r="A232" s="202">
        <v>500000</v>
      </c>
      <c r="B232" s="239" t="s">
        <v>298</v>
      </c>
      <c r="C232" s="386">
        <f t="shared" si="74"/>
        <v>68791728</v>
      </c>
      <c r="D232" s="387">
        <f t="shared" ref="D232:I232" si="77">D233+D275</f>
        <v>0</v>
      </c>
      <c r="E232" s="388">
        <f t="shared" si="77"/>
        <v>7096980</v>
      </c>
      <c r="F232" s="388">
        <f t="shared" si="77"/>
        <v>0</v>
      </c>
      <c r="G232" s="388">
        <f t="shared" si="77"/>
        <v>0</v>
      </c>
      <c r="H232" s="388">
        <f t="shared" si="77"/>
        <v>0</v>
      </c>
      <c r="I232" s="389">
        <f t="shared" si="77"/>
        <v>61694748</v>
      </c>
      <c r="J232" s="559"/>
      <c r="K232" s="210"/>
      <c r="L232" s="507"/>
      <c r="M232" s="507"/>
      <c r="N232" s="507"/>
      <c r="O232" s="507"/>
      <c r="P232" s="507"/>
      <c r="Q232" s="507"/>
      <c r="R232" s="507"/>
    </row>
    <row r="233" spans="1:59" ht="26.25" customHeight="1" x14ac:dyDescent="0.3">
      <c r="A233" s="203">
        <v>510000</v>
      </c>
      <c r="B233" s="240" t="s">
        <v>299</v>
      </c>
      <c r="C233" s="346">
        <f t="shared" si="74"/>
        <v>67176417</v>
      </c>
      <c r="D233" s="335">
        <f t="shared" ref="D233:I233" si="78">D234+D262</f>
        <v>0</v>
      </c>
      <c r="E233" s="384">
        <f t="shared" si="78"/>
        <v>7096980</v>
      </c>
      <c r="F233" s="384">
        <f t="shared" si="78"/>
        <v>0</v>
      </c>
      <c r="G233" s="384">
        <f t="shared" si="78"/>
        <v>0</v>
      </c>
      <c r="H233" s="384">
        <f t="shared" si="78"/>
        <v>0</v>
      </c>
      <c r="I233" s="385">
        <f t="shared" si="78"/>
        <v>60079437</v>
      </c>
      <c r="J233" s="564"/>
      <c r="K233" s="473"/>
      <c r="L233" s="463"/>
      <c r="M233" s="463"/>
      <c r="N233" s="463"/>
      <c r="O233" s="463"/>
      <c r="P233" s="463"/>
      <c r="Q233" s="463"/>
      <c r="R233" s="463"/>
    </row>
    <row r="234" spans="1:59" ht="18.75" customHeight="1" x14ac:dyDescent="0.3">
      <c r="A234" s="171">
        <v>511000</v>
      </c>
      <c r="B234" s="238" t="s">
        <v>313</v>
      </c>
      <c r="C234" s="254">
        <f t="shared" si="74"/>
        <v>37938000</v>
      </c>
      <c r="D234" s="250">
        <f t="shared" ref="D234:I234" si="79">D235+D248</f>
        <v>0</v>
      </c>
      <c r="E234" s="250">
        <f t="shared" si="79"/>
        <v>0</v>
      </c>
      <c r="F234" s="250">
        <f t="shared" si="79"/>
        <v>0</v>
      </c>
      <c r="G234" s="250">
        <f t="shared" si="79"/>
        <v>0</v>
      </c>
      <c r="H234" s="250">
        <f t="shared" si="79"/>
        <v>0</v>
      </c>
      <c r="I234" s="280">
        <f t="shared" si="79"/>
        <v>37938000</v>
      </c>
      <c r="J234" s="553"/>
      <c r="K234" s="273"/>
      <c r="L234" s="463"/>
      <c r="M234" s="463"/>
      <c r="N234" s="463"/>
      <c r="O234" s="463"/>
      <c r="P234" s="463"/>
      <c r="Q234" s="463"/>
      <c r="R234" s="463"/>
    </row>
    <row r="235" spans="1:59" ht="29.25" customHeight="1" x14ac:dyDescent="0.3">
      <c r="A235" s="285">
        <v>511300</v>
      </c>
      <c r="B235" s="286" t="s">
        <v>339</v>
      </c>
      <c r="C235" s="297">
        <f t="shared" si="74"/>
        <v>34340000</v>
      </c>
      <c r="D235" s="298">
        <f t="shared" ref="D235:H235" si="80">SUM(D236:D246)</f>
        <v>0</v>
      </c>
      <c r="E235" s="299">
        <f t="shared" si="80"/>
        <v>0</v>
      </c>
      <c r="F235" s="299">
        <f t="shared" si="80"/>
        <v>0</v>
      </c>
      <c r="G235" s="299">
        <f t="shared" si="80"/>
        <v>0</v>
      </c>
      <c r="H235" s="299">
        <f t="shared" si="80"/>
        <v>0</v>
      </c>
      <c r="I235" s="300">
        <f>SUM(I236:I247)</f>
        <v>34340000</v>
      </c>
      <c r="J235" s="554"/>
      <c r="K235" s="458"/>
      <c r="L235" s="464"/>
      <c r="M235" s="464"/>
      <c r="N235" s="464"/>
      <c r="O235" s="464"/>
      <c r="P235" s="464"/>
      <c r="Q235" s="464"/>
      <c r="R235" s="464"/>
    </row>
    <row r="236" spans="1:59" ht="29.25" customHeight="1" x14ac:dyDescent="0.3">
      <c r="A236" s="173" t="s">
        <v>144</v>
      </c>
      <c r="B236" s="227" t="s">
        <v>300</v>
      </c>
      <c r="C236" s="390">
        <f t="shared" si="74"/>
        <v>6000000</v>
      </c>
      <c r="D236" s="251"/>
      <c r="E236" s="174"/>
      <c r="F236" s="174"/>
      <c r="G236" s="378"/>
      <c r="H236" s="174"/>
      <c r="I236" s="339">
        <v>6000000</v>
      </c>
      <c r="J236" s="555"/>
      <c r="K236" s="218"/>
      <c r="L236" s="508"/>
      <c r="M236" s="469"/>
      <c r="N236" s="469"/>
      <c r="O236" s="469"/>
      <c r="P236" s="498"/>
      <c r="Q236" s="469"/>
      <c r="R236" s="491"/>
    </row>
    <row r="237" spans="1:59" ht="18.75" customHeight="1" x14ac:dyDescent="0.3">
      <c r="A237" s="173" t="s">
        <v>187</v>
      </c>
      <c r="B237" s="227" t="s">
        <v>301</v>
      </c>
      <c r="C237" s="390"/>
      <c r="D237" s="251"/>
      <c r="E237" s="174"/>
      <c r="F237" s="174"/>
      <c r="G237" s="378"/>
      <c r="H237" s="174"/>
      <c r="I237" s="339">
        <v>600000</v>
      </c>
      <c r="J237" s="594"/>
      <c r="K237" s="218"/>
      <c r="L237" s="508"/>
      <c r="M237" s="469"/>
      <c r="N237" s="469"/>
      <c r="O237" s="469"/>
      <c r="P237" s="498"/>
      <c r="Q237" s="469"/>
      <c r="R237" s="491"/>
    </row>
    <row r="238" spans="1:59" ht="24.75" customHeight="1" x14ac:dyDescent="0.3">
      <c r="A238" s="173" t="s">
        <v>146</v>
      </c>
      <c r="B238" s="227" t="s">
        <v>302</v>
      </c>
      <c r="C238" s="390">
        <f t="shared" si="74"/>
        <v>7200000</v>
      </c>
      <c r="D238" s="251"/>
      <c r="E238" s="174"/>
      <c r="F238" s="174"/>
      <c r="G238" s="378"/>
      <c r="H238" s="174"/>
      <c r="I238" s="339">
        <v>7200000</v>
      </c>
      <c r="J238" s="555"/>
      <c r="K238" s="218"/>
      <c r="L238" s="508"/>
      <c r="M238" s="469"/>
      <c r="N238" s="469"/>
      <c r="O238" s="469"/>
      <c r="P238" s="498"/>
      <c r="Q238" s="469"/>
      <c r="R238" s="491"/>
    </row>
    <row r="239" spans="1:59" ht="29.25" customHeight="1" x14ac:dyDescent="0.3">
      <c r="A239" s="173" t="s">
        <v>145</v>
      </c>
      <c r="B239" s="227" t="s">
        <v>303</v>
      </c>
      <c r="C239" s="390">
        <f t="shared" si="74"/>
        <v>1460000</v>
      </c>
      <c r="D239" s="251"/>
      <c r="E239" s="174"/>
      <c r="F239" s="174"/>
      <c r="G239" s="378"/>
      <c r="H239" s="174"/>
      <c r="I239" s="339">
        <v>1460000</v>
      </c>
      <c r="J239" s="555"/>
      <c r="K239" s="218"/>
      <c r="L239" s="508"/>
      <c r="M239" s="469"/>
      <c r="N239" s="469"/>
      <c r="O239" s="469"/>
      <c r="P239" s="498"/>
      <c r="Q239" s="469"/>
      <c r="R239" s="491"/>
    </row>
    <row r="240" spans="1:59" ht="18.75" customHeight="1" x14ac:dyDescent="0.3">
      <c r="A240" s="173" t="s">
        <v>147</v>
      </c>
      <c r="B240" s="227" t="s">
        <v>304</v>
      </c>
      <c r="C240" s="390">
        <f t="shared" si="74"/>
        <v>1200000</v>
      </c>
      <c r="D240" s="251"/>
      <c r="E240" s="174"/>
      <c r="F240" s="174"/>
      <c r="G240" s="378"/>
      <c r="H240" s="174"/>
      <c r="I240" s="339">
        <v>1200000</v>
      </c>
      <c r="J240" s="555"/>
      <c r="K240" s="218"/>
      <c r="L240" s="508"/>
      <c r="M240" s="469"/>
      <c r="N240" s="469"/>
      <c r="O240" s="469"/>
      <c r="P240" s="498"/>
      <c r="Q240" s="469"/>
      <c r="R240" s="491"/>
    </row>
    <row r="241" spans="1:18" ht="18.75" customHeight="1" x14ac:dyDescent="0.3">
      <c r="A241" s="173" t="s">
        <v>184</v>
      </c>
      <c r="B241" s="227" t="s">
        <v>185</v>
      </c>
      <c r="C241" s="390">
        <f t="shared" si="74"/>
        <v>3600000</v>
      </c>
      <c r="D241" s="251"/>
      <c r="E241" s="174"/>
      <c r="F241" s="174"/>
      <c r="G241" s="378"/>
      <c r="H241" s="174"/>
      <c r="I241" s="339">
        <v>3600000</v>
      </c>
      <c r="J241" s="555"/>
      <c r="K241" s="218"/>
      <c r="L241" s="508"/>
      <c r="M241" s="469"/>
      <c r="N241" s="469"/>
      <c r="O241" s="469"/>
      <c r="P241" s="498"/>
      <c r="Q241" s="469"/>
      <c r="R241" s="491"/>
    </row>
    <row r="242" spans="1:18" ht="18.75" customHeight="1" x14ac:dyDescent="0.3">
      <c r="A242" s="173" t="s">
        <v>148</v>
      </c>
      <c r="B242" s="227" t="s">
        <v>159</v>
      </c>
      <c r="C242" s="390">
        <f t="shared" si="74"/>
        <v>0</v>
      </c>
      <c r="D242" s="251"/>
      <c r="E242" s="174"/>
      <c r="F242" s="174"/>
      <c r="G242" s="378"/>
      <c r="H242" s="174"/>
      <c r="I242" s="339">
        <v>0</v>
      </c>
      <c r="J242" s="594"/>
      <c r="K242" s="218"/>
      <c r="L242" s="508"/>
      <c r="M242" s="469"/>
      <c r="N242" s="469"/>
      <c r="O242" s="469"/>
      <c r="P242" s="498"/>
      <c r="Q242" s="469"/>
      <c r="R242" s="491"/>
    </row>
    <row r="243" spans="1:18" ht="18.75" customHeight="1" x14ac:dyDescent="0.3">
      <c r="A243" s="173" t="s">
        <v>148</v>
      </c>
      <c r="B243" s="227" t="s">
        <v>199</v>
      </c>
      <c r="C243" s="390">
        <f t="shared" si="74"/>
        <v>1800000</v>
      </c>
      <c r="D243" s="251"/>
      <c r="E243" s="174"/>
      <c r="F243" s="174"/>
      <c r="G243" s="378"/>
      <c r="H243" s="174"/>
      <c r="I243" s="339">
        <v>1800000</v>
      </c>
      <c r="J243" s="555"/>
      <c r="K243" s="218"/>
      <c r="L243" s="508"/>
      <c r="M243" s="469"/>
      <c r="N243" s="469"/>
      <c r="O243" s="469"/>
      <c r="P243" s="498"/>
      <c r="Q243" s="469"/>
      <c r="R243" s="491"/>
    </row>
    <row r="244" spans="1:18" ht="18.75" customHeight="1" x14ac:dyDescent="0.3">
      <c r="A244" s="173" t="s">
        <v>191</v>
      </c>
      <c r="B244" s="227" t="s">
        <v>192</v>
      </c>
      <c r="C244" s="390">
        <f t="shared" si="74"/>
        <v>3600000</v>
      </c>
      <c r="D244" s="251"/>
      <c r="E244" s="174"/>
      <c r="F244" s="174"/>
      <c r="G244" s="378"/>
      <c r="H244" s="174"/>
      <c r="I244" s="339">
        <v>3600000</v>
      </c>
      <c r="J244" s="555"/>
      <c r="K244" s="218"/>
      <c r="L244" s="508"/>
      <c r="M244" s="469"/>
      <c r="N244" s="469"/>
      <c r="O244" s="469"/>
      <c r="P244" s="498"/>
      <c r="Q244" s="469"/>
      <c r="R244" s="491"/>
    </row>
    <row r="245" spans="1:18" ht="18.75" customHeight="1" x14ac:dyDescent="0.3">
      <c r="A245" s="173" t="s">
        <v>193</v>
      </c>
      <c r="B245" s="227" t="s">
        <v>194</v>
      </c>
      <c r="C245" s="390">
        <f t="shared" si="74"/>
        <v>3600000</v>
      </c>
      <c r="D245" s="251"/>
      <c r="E245" s="174"/>
      <c r="F245" s="174"/>
      <c r="G245" s="378"/>
      <c r="H245" s="174"/>
      <c r="I245" s="339">
        <v>3600000</v>
      </c>
      <c r="J245" s="555"/>
      <c r="K245" s="218"/>
      <c r="L245" s="508"/>
      <c r="M245" s="469"/>
      <c r="N245" s="469"/>
      <c r="O245" s="469"/>
      <c r="P245" s="498"/>
      <c r="Q245" s="469"/>
      <c r="R245" s="491"/>
    </row>
    <row r="246" spans="1:18" ht="18.75" customHeight="1" x14ac:dyDescent="0.3">
      <c r="A246" s="173" t="s">
        <v>189</v>
      </c>
      <c r="B246" s="227" t="s">
        <v>190</v>
      </c>
      <c r="C246" s="390">
        <f t="shared" si="74"/>
        <v>4800000</v>
      </c>
      <c r="D246" s="251"/>
      <c r="E246" s="174"/>
      <c r="F246" s="174"/>
      <c r="G246" s="378"/>
      <c r="H246" s="174"/>
      <c r="I246" s="339">
        <v>4800000</v>
      </c>
      <c r="J246" s="555"/>
      <c r="K246" s="218"/>
      <c r="L246" s="508"/>
      <c r="M246" s="469"/>
      <c r="N246" s="469"/>
      <c r="O246" s="469"/>
      <c r="P246" s="498"/>
      <c r="Q246" s="469"/>
      <c r="R246" s="491"/>
    </row>
    <row r="247" spans="1:18" ht="18.75" customHeight="1" x14ac:dyDescent="0.3">
      <c r="A247" s="173" t="s">
        <v>387</v>
      </c>
      <c r="B247" s="227" t="s">
        <v>388</v>
      </c>
      <c r="C247" s="605">
        <f t="shared" si="74"/>
        <v>480000</v>
      </c>
      <c r="D247" s="606"/>
      <c r="E247" s="606"/>
      <c r="F247" s="606"/>
      <c r="G247" s="607"/>
      <c r="H247" s="606"/>
      <c r="I247" s="608">
        <v>480000</v>
      </c>
      <c r="J247" s="555"/>
      <c r="K247" s="218"/>
      <c r="L247" s="508"/>
      <c r="M247" s="469"/>
      <c r="N247" s="469"/>
      <c r="O247" s="469"/>
      <c r="P247" s="498"/>
      <c r="Q247" s="469"/>
      <c r="R247" s="491"/>
    </row>
    <row r="248" spans="1:18" ht="18.75" customHeight="1" x14ac:dyDescent="0.3">
      <c r="A248" s="285">
        <v>511400</v>
      </c>
      <c r="B248" s="286" t="s">
        <v>345</v>
      </c>
      <c r="C248" s="391">
        <f t="shared" si="74"/>
        <v>3598000</v>
      </c>
      <c r="D248" s="523">
        <f t="shared" ref="D248:I248" si="81">SUM(D249)</f>
        <v>0</v>
      </c>
      <c r="E248" s="523">
        <f t="shared" si="81"/>
        <v>0</v>
      </c>
      <c r="F248" s="523">
        <f t="shared" si="81"/>
        <v>0</v>
      </c>
      <c r="G248" s="523">
        <f t="shared" si="81"/>
        <v>0</v>
      </c>
      <c r="H248" s="523">
        <f t="shared" si="81"/>
        <v>0</v>
      </c>
      <c r="I248" s="524">
        <f t="shared" si="81"/>
        <v>3598000</v>
      </c>
      <c r="J248" s="554"/>
      <c r="K248" s="458"/>
      <c r="L248" s="464"/>
      <c r="M248" s="450"/>
      <c r="N248" s="450"/>
      <c r="O248" s="450"/>
      <c r="P248" s="450"/>
      <c r="Q248" s="450"/>
      <c r="R248" s="450"/>
    </row>
    <row r="249" spans="1:18" ht="18.75" customHeight="1" thickBot="1" x14ac:dyDescent="0.35">
      <c r="A249" s="261">
        <v>511431</v>
      </c>
      <c r="B249" s="262" t="s">
        <v>181</v>
      </c>
      <c r="C249" s="392">
        <f t="shared" si="74"/>
        <v>3598000</v>
      </c>
      <c r="D249" s="393"/>
      <c r="E249" s="394"/>
      <c r="F249" s="394"/>
      <c r="G249" s="395"/>
      <c r="H249" s="394"/>
      <c r="I249" s="396">
        <v>3598000</v>
      </c>
      <c r="J249" s="562"/>
      <c r="K249" s="454"/>
      <c r="L249" s="508"/>
      <c r="M249" s="455"/>
      <c r="N249" s="455"/>
      <c r="O249" s="455"/>
      <c r="P249" s="456"/>
      <c r="Q249" s="455"/>
      <c r="R249" s="456"/>
    </row>
    <row r="250" spans="1:18" ht="18.75" customHeight="1" x14ac:dyDescent="0.3">
      <c r="A250" s="217"/>
      <c r="B250" s="218"/>
      <c r="C250" s="219"/>
      <c r="D250" s="220"/>
      <c r="E250" s="220"/>
      <c r="F250" s="220"/>
      <c r="G250" s="221"/>
      <c r="H250" s="220"/>
      <c r="I250" s="221"/>
      <c r="L250" s="274"/>
      <c r="M250" s="275"/>
    </row>
    <row r="251" spans="1:18" ht="18.75" customHeight="1" x14ac:dyDescent="0.3">
      <c r="A251" s="217"/>
      <c r="B251" s="218"/>
      <c r="C251" s="219"/>
      <c r="D251" s="220"/>
      <c r="E251" s="220"/>
      <c r="F251" s="220"/>
      <c r="G251" s="221"/>
      <c r="H251" s="220"/>
      <c r="I251" s="221"/>
      <c r="L251" s="274"/>
      <c r="M251" s="275"/>
    </row>
    <row r="252" spans="1:18" ht="18.75" customHeight="1" x14ac:dyDescent="0.3">
      <c r="A252" s="217"/>
      <c r="B252" s="218"/>
      <c r="C252" s="219"/>
      <c r="D252" s="220"/>
      <c r="E252" s="220"/>
      <c r="F252" s="220"/>
      <c r="G252" s="221"/>
      <c r="H252" s="220"/>
      <c r="I252" s="221"/>
      <c r="L252" s="274"/>
      <c r="M252" s="275"/>
    </row>
    <row r="253" spans="1:18" ht="18.75" customHeight="1" x14ac:dyDescent="0.3">
      <c r="A253" s="217"/>
      <c r="B253" s="218"/>
      <c r="C253" s="219"/>
      <c r="D253" s="220"/>
      <c r="E253" s="220"/>
      <c r="F253" s="220"/>
      <c r="G253" s="221"/>
      <c r="H253" s="220"/>
      <c r="I253" s="221"/>
      <c r="L253" s="274"/>
      <c r="M253" s="275"/>
    </row>
    <row r="254" spans="1:18" ht="18.75" customHeight="1" x14ac:dyDescent="0.3">
      <c r="A254" s="217"/>
      <c r="B254" s="218"/>
      <c r="C254" s="219"/>
      <c r="D254" s="220"/>
      <c r="E254" s="220"/>
      <c r="F254" s="220"/>
      <c r="G254" s="221"/>
      <c r="H254" s="220"/>
      <c r="I254" s="221"/>
      <c r="L254" s="274"/>
      <c r="M254" s="275"/>
    </row>
    <row r="255" spans="1:18" ht="18.75" customHeight="1" x14ac:dyDescent="0.3">
      <c r="A255" s="217"/>
      <c r="B255" s="218"/>
      <c r="C255" s="219"/>
      <c r="D255" s="220"/>
      <c r="E255" s="220"/>
      <c r="F255" s="220"/>
      <c r="G255" s="221"/>
      <c r="H255" s="220"/>
      <c r="I255" s="221"/>
      <c r="L255" s="274"/>
      <c r="M255" s="275"/>
    </row>
    <row r="256" spans="1:18" ht="18.75" customHeight="1" x14ac:dyDescent="0.3">
      <c r="A256" s="217"/>
      <c r="B256" s="218"/>
      <c r="C256" s="219"/>
      <c r="D256" s="220"/>
      <c r="E256" s="220"/>
      <c r="F256" s="220"/>
      <c r="G256" s="221"/>
      <c r="H256" s="220"/>
      <c r="I256" s="221"/>
      <c r="L256" s="274"/>
      <c r="M256" s="275"/>
    </row>
    <row r="257" spans="1:18" ht="18.75" customHeight="1" thickBot="1" x14ac:dyDescent="0.35">
      <c r="A257" s="217"/>
      <c r="B257" s="218"/>
      <c r="C257" s="219"/>
      <c r="D257" s="220"/>
      <c r="E257" s="220"/>
      <c r="F257" s="220"/>
      <c r="G257" s="221"/>
      <c r="H257" s="220"/>
      <c r="I257" s="221"/>
      <c r="L257" s="274"/>
      <c r="M257" s="275"/>
    </row>
    <row r="258" spans="1:18" ht="15" thickBot="1" x14ac:dyDescent="0.35">
      <c r="A258" s="634" t="s">
        <v>4</v>
      </c>
      <c r="B258" s="636" t="s">
        <v>230</v>
      </c>
      <c r="C258" s="638" t="s">
        <v>264</v>
      </c>
      <c r="D258" s="639"/>
      <c r="E258" s="639"/>
      <c r="F258" s="639"/>
      <c r="G258" s="639"/>
      <c r="H258" s="639"/>
      <c r="I258" s="640"/>
      <c r="J258" s="570"/>
      <c r="K258" s="517"/>
      <c r="L258" s="273"/>
      <c r="M258" s="515"/>
      <c r="N258" s="515"/>
      <c r="O258" s="515"/>
      <c r="P258" s="515"/>
      <c r="Q258" s="515"/>
      <c r="R258" s="515"/>
    </row>
    <row r="259" spans="1:18" ht="15" customHeight="1" x14ac:dyDescent="0.3">
      <c r="A259" s="635"/>
      <c r="B259" s="637"/>
      <c r="C259" s="641" t="s">
        <v>309</v>
      </c>
      <c r="D259" s="643" t="s">
        <v>265</v>
      </c>
      <c r="E259" s="644"/>
      <c r="F259" s="644"/>
      <c r="G259" s="644"/>
      <c r="H259" s="645" t="s">
        <v>233</v>
      </c>
      <c r="I259" s="646" t="s">
        <v>234</v>
      </c>
      <c r="J259" s="570"/>
      <c r="K259" s="517"/>
      <c r="L259" s="514"/>
      <c r="M259" s="273"/>
      <c r="N259" s="515"/>
      <c r="O259" s="515"/>
      <c r="P259" s="515"/>
      <c r="Q259" s="273"/>
      <c r="R259" s="273"/>
    </row>
    <row r="260" spans="1:18" ht="26.4" x14ac:dyDescent="0.3">
      <c r="A260" s="635"/>
      <c r="B260" s="637"/>
      <c r="C260" s="642"/>
      <c r="D260" s="599" t="s">
        <v>266</v>
      </c>
      <c r="E260" s="600" t="s">
        <v>236</v>
      </c>
      <c r="F260" s="600" t="s">
        <v>237</v>
      </c>
      <c r="G260" s="600" t="s">
        <v>238</v>
      </c>
      <c r="H260" s="644"/>
      <c r="I260" s="647"/>
      <c r="J260" s="570"/>
      <c r="K260" s="517"/>
      <c r="L260" s="514"/>
      <c r="M260" s="272"/>
      <c r="N260" s="272"/>
      <c r="O260" s="272"/>
      <c r="P260" s="272"/>
      <c r="Q260" s="515"/>
      <c r="R260" s="515"/>
    </row>
    <row r="261" spans="1:18" ht="15" thickBot="1" x14ac:dyDescent="0.35">
      <c r="A261" s="200" t="s">
        <v>239</v>
      </c>
      <c r="B261" s="244" t="s">
        <v>240</v>
      </c>
      <c r="C261" s="247" t="s">
        <v>241</v>
      </c>
      <c r="D261" s="246" t="s">
        <v>242</v>
      </c>
      <c r="E261" s="167" t="s">
        <v>243</v>
      </c>
      <c r="F261" s="167" t="s">
        <v>244</v>
      </c>
      <c r="G261" s="167" t="s">
        <v>245</v>
      </c>
      <c r="H261" s="167" t="s">
        <v>246</v>
      </c>
      <c r="I261" s="168" t="s">
        <v>247</v>
      </c>
      <c r="J261" s="552"/>
      <c r="K261" s="461"/>
      <c r="L261" s="462"/>
      <c r="M261" s="462"/>
      <c r="N261" s="462"/>
      <c r="O261" s="462"/>
      <c r="P261" s="462"/>
      <c r="Q261" s="462"/>
      <c r="R261" s="462"/>
    </row>
    <row r="262" spans="1:18" x14ac:dyDescent="0.3">
      <c r="A262" s="204">
        <v>512000</v>
      </c>
      <c r="B262" s="226" t="s">
        <v>305</v>
      </c>
      <c r="C262" s="346">
        <f>SUM(D262:I262)</f>
        <v>29238417</v>
      </c>
      <c r="D262" s="335">
        <f t="shared" ref="D262:H262" si="82">D265+D264+D272</f>
        <v>0</v>
      </c>
      <c r="E262" s="384">
        <f t="shared" si="82"/>
        <v>7096980</v>
      </c>
      <c r="F262" s="384">
        <f t="shared" si="82"/>
        <v>0</v>
      </c>
      <c r="G262" s="384">
        <f t="shared" si="82"/>
        <v>0</v>
      </c>
      <c r="H262" s="384">
        <f t="shared" si="82"/>
        <v>0</v>
      </c>
      <c r="I262" s="385">
        <f>I265+I264+I272+I273</f>
        <v>22141437</v>
      </c>
      <c r="J262" s="553"/>
      <c r="K262" s="273"/>
      <c r="L262" s="463"/>
      <c r="M262" s="463"/>
      <c r="N262" s="463"/>
      <c r="O262" s="463"/>
      <c r="P262" s="463"/>
      <c r="Q262" s="463"/>
      <c r="R262" s="463"/>
    </row>
    <row r="263" spans="1:18" x14ac:dyDescent="0.3">
      <c r="A263" s="285">
        <v>512100</v>
      </c>
      <c r="B263" s="286" t="s">
        <v>343</v>
      </c>
      <c r="C263" s="297">
        <f>SUM(D263:I263)</f>
        <v>2040000</v>
      </c>
      <c r="D263" s="298">
        <f>SUM(D264)</f>
        <v>0</v>
      </c>
      <c r="E263" s="299">
        <f t="shared" ref="E263:I263" si="83">SUM(E264)</f>
        <v>0</v>
      </c>
      <c r="F263" s="299">
        <f t="shared" si="83"/>
        <v>0</v>
      </c>
      <c r="G263" s="299">
        <f t="shared" si="83"/>
        <v>0</v>
      </c>
      <c r="H263" s="299">
        <f t="shared" si="83"/>
        <v>0</v>
      </c>
      <c r="I263" s="300">
        <f t="shared" si="83"/>
        <v>2040000</v>
      </c>
      <c r="J263" s="554"/>
      <c r="K263" s="458"/>
      <c r="L263" s="464"/>
      <c r="M263" s="464"/>
      <c r="N263" s="464"/>
      <c r="O263" s="464"/>
      <c r="P263" s="464"/>
      <c r="Q263" s="464"/>
      <c r="R263" s="464"/>
    </row>
    <row r="264" spans="1:18" x14ac:dyDescent="0.3">
      <c r="A264" s="173">
        <v>512111</v>
      </c>
      <c r="B264" s="227" t="s">
        <v>200</v>
      </c>
      <c r="C264" s="347">
        <f t="shared" si="74"/>
        <v>2040000</v>
      </c>
      <c r="D264" s="251"/>
      <c r="E264" s="174"/>
      <c r="F264" s="174"/>
      <c r="G264" s="174"/>
      <c r="H264" s="174"/>
      <c r="I264" s="339">
        <v>2040000</v>
      </c>
      <c r="J264" s="555"/>
      <c r="K264" s="218"/>
      <c r="L264" s="440"/>
      <c r="M264" s="469"/>
      <c r="N264" s="469"/>
      <c r="O264" s="469"/>
      <c r="P264" s="469"/>
      <c r="Q264" s="469"/>
      <c r="R264" s="491"/>
    </row>
    <row r="265" spans="1:18" x14ac:dyDescent="0.3">
      <c r="A265" s="322">
        <v>512200</v>
      </c>
      <c r="B265" s="323" t="s">
        <v>340</v>
      </c>
      <c r="C265" s="297">
        <f>SUM(D265:I265)</f>
        <v>8095514</v>
      </c>
      <c r="D265" s="298">
        <f>SUM(D266:D270)</f>
        <v>0</v>
      </c>
      <c r="E265" s="299">
        <f t="shared" ref="E265:H265" si="84">SUM(E266:E270)</f>
        <v>0</v>
      </c>
      <c r="F265" s="299">
        <f t="shared" si="84"/>
        <v>0</v>
      </c>
      <c r="G265" s="299">
        <f t="shared" si="84"/>
        <v>0</v>
      </c>
      <c r="H265" s="299">
        <f t="shared" si="84"/>
        <v>0</v>
      </c>
      <c r="I265" s="300">
        <f>SUM(I266:I270)</f>
        <v>8095514</v>
      </c>
      <c r="J265" s="554"/>
      <c r="K265" s="458"/>
      <c r="L265" s="464"/>
      <c r="M265" s="464"/>
      <c r="N265" s="464"/>
      <c r="O265" s="464"/>
      <c r="P265" s="464"/>
      <c r="Q265" s="464"/>
      <c r="R265" s="464"/>
    </row>
    <row r="266" spans="1:18" x14ac:dyDescent="0.3">
      <c r="A266" s="173">
        <v>512211</v>
      </c>
      <c r="B266" s="227" t="s">
        <v>109</v>
      </c>
      <c r="C266" s="347">
        <f t="shared" si="74"/>
        <v>599999</v>
      </c>
      <c r="D266" s="251"/>
      <c r="E266" s="174"/>
      <c r="F266" s="174"/>
      <c r="G266" s="174"/>
      <c r="H266" s="174"/>
      <c r="I266" s="339">
        <v>599999</v>
      </c>
      <c r="J266" s="555"/>
      <c r="K266" s="218"/>
      <c r="L266" s="440"/>
      <c r="M266" s="469"/>
      <c r="N266" s="469"/>
      <c r="O266" s="469"/>
      <c r="P266" s="469"/>
      <c r="Q266" s="469"/>
      <c r="R266" s="491"/>
    </row>
    <row r="267" spans="1:18" x14ac:dyDescent="0.3">
      <c r="A267" s="173" t="s">
        <v>158</v>
      </c>
      <c r="B267" s="227" t="s">
        <v>157</v>
      </c>
      <c r="C267" s="347">
        <f t="shared" si="74"/>
        <v>4434312</v>
      </c>
      <c r="D267" s="251"/>
      <c r="E267" s="174"/>
      <c r="F267" s="174"/>
      <c r="G267" s="174"/>
      <c r="H267" s="174"/>
      <c r="I267" s="339">
        <v>4434312</v>
      </c>
      <c r="J267" s="555"/>
      <c r="K267" s="218"/>
      <c r="L267" s="440"/>
      <c r="M267" s="469"/>
      <c r="N267" s="469"/>
      <c r="O267" s="469"/>
      <c r="P267" s="469"/>
      <c r="Q267" s="469"/>
      <c r="R267" s="491"/>
    </row>
    <row r="268" spans="1:18" x14ac:dyDescent="0.3">
      <c r="A268" s="173">
        <v>512221</v>
      </c>
      <c r="B268" s="227" t="s">
        <v>110</v>
      </c>
      <c r="C268" s="347">
        <f t="shared" si="74"/>
        <v>599999</v>
      </c>
      <c r="D268" s="251"/>
      <c r="E268" s="174"/>
      <c r="F268" s="174"/>
      <c r="G268" s="174"/>
      <c r="H268" s="174"/>
      <c r="I268" s="339">
        <v>599999</v>
      </c>
      <c r="J268" s="555"/>
      <c r="K268" s="218"/>
      <c r="L268" s="440"/>
      <c r="M268" s="469"/>
      <c r="N268" s="469"/>
      <c r="O268" s="469"/>
      <c r="P268" s="469"/>
      <c r="Q268" s="469"/>
      <c r="R268" s="491"/>
    </row>
    <row r="269" spans="1:18" x14ac:dyDescent="0.3">
      <c r="A269" s="173">
        <v>512251</v>
      </c>
      <c r="B269" s="227" t="s">
        <v>111</v>
      </c>
      <c r="C269" s="347">
        <f t="shared" si="74"/>
        <v>1861205</v>
      </c>
      <c r="D269" s="251"/>
      <c r="E269" s="174"/>
      <c r="F269" s="174"/>
      <c r="G269" s="174"/>
      <c r="H269" s="174"/>
      <c r="I269" s="339">
        <v>1861205</v>
      </c>
      <c r="J269" s="555"/>
      <c r="K269" s="218"/>
      <c r="L269" s="440"/>
      <c r="M269" s="469"/>
      <c r="N269" s="469"/>
      <c r="O269" s="469"/>
      <c r="P269" s="469"/>
      <c r="Q269" s="469"/>
      <c r="R269" s="491"/>
    </row>
    <row r="270" spans="1:18" x14ac:dyDescent="0.3">
      <c r="A270" s="173">
        <v>512241</v>
      </c>
      <c r="B270" s="227" t="s">
        <v>113</v>
      </c>
      <c r="C270" s="347">
        <f t="shared" si="74"/>
        <v>599999</v>
      </c>
      <c r="D270" s="251"/>
      <c r="E270" s="174"/>
      <c r="F270" s="174"/>
      <c r="G270" s="174"/>
      <c r="H270" s="174"/>
      <c r="I270" s="339">
        <v>599999</v>
      </c>
      <c r="J270" s="555"/>
      <c r="K270" s="218"/>
      <c r="L270" s="440"/>
      <c r="M270" s="469"/>
      <c r="N270" s="469"/>
      <c r="O270" s="469"/>
      <c r="P270" s="469"/>
      <c r="Q270" s="469"/>
      <c r="R270" s="491"/>
    </row>
    <row r="271" spans="1:18" x14ac:dyDescent="0.3">
      <c r="A271" s="283">
        <v>512500</v>
      </c>
      <c r="B271" s="284" t="s">
        <v>344</v>
      </c>
      <c r="C271" s="297">
        <f>SUM(D271:I271)</f>
        <v>18502903</v>
      </c>
      <c r="D271" s="437">
        <f>SUM(D272)</f>
        <v>0</v>
      </c>
      <c r="E271" s="437">
        <f t="shared" ref="E271:I271" si="85">SUM(E272)</f>
        <v>7096980</v>
      </c>
      <c r="F271" s="437">
        <f t="shared" si="85"/>
        <v>0</v>
      </c>
      <c r="G271" s="437">
        <f t="shared" si="85"/>
        <v>0</v>
      </c>
      <c r="H271" s="437">
        <f t="shared" si="85"/>
        <v>0</v>
      </c>
      <c r="I271" s="521">
        <f t="shared" si="85"/>
        <v>11405923</v>
      </c>
      <c r="J271" s="554"/>
      <c r="K271" s="458"/>
      <c r="L271" s="464"/>
      <c r="M271" s="450"/>
      <c r="N271" s="450"/>
      <c r="O271" s="450"/>
      <c r="P271" s="450"/>
      <c r="Q271" s="450"/>
      <c r="R271" s="450"/>
    </row>
    <row r="272" spans="1:18" x14ac:dyDescent="0.3">
      <c r="A272" s="259">
        <v>512511</v>
      </c>
      <c r="B272" s="260" t="s">
        <v>112</v>
      </c>
      <c r="C272" s="390">
        <f>SUM(D272:I272)</f>
        <v>18502903</v>
      </c>
      <c r="D272" s="397"/>
      <c r="E272" s="398">
        <v>7096980</v>
      </c>
      <c r="F272" s="399"/>
      <c r="G272" s="400"/>
      <c r="H272" s="400"/>
      <c r="I272" s="401">
        <v>11405923</v>
      </c>
      <c r="J272" s="562"/>
      <c r="K272" s="454"/>
      <c r="L272" s="508"/>
      <c r="M272" s="455"/>
      <c r="N272" s="459"/>
      <c r="O272" s="460"/>
      <c r="P272" s="455"/>
      <c r="Q272" s="455"/>
      <c r="R272" s="459"/>
    </row>
    <row r="273" spans="1:59" x14ac:dyDescent="0.3">
      <c r="A273" s="610">
        <v>513111</v>
      </c>
      <c r="B273" s="611" t="s">
        <v>395</v>
      </c>
      <c r="C273" s="297">
        <f>SUM(D273:I273)</f>
        <v>600000</v>
      </c>
      <c r="D273" s="397"/>
      <c r="E273" s="398"/>
      <c r="F273" s="399"/>
      <c r="G273" s="400"/>
      <c r="H273" s="400"/>
      <c r="I273" s="612">
        <f>SUM(I274)</f>
        <v>600000</v>
      </c>
      <c r="J273" s="562"/>
      <c r="K273" s="454"/>
      <c r="L273" s="508"/>
      <c r="M273" s="455"/>
      <c r="N273" s="459"/>
      <c r="O273" s="460"/>
      <c r="P273" s="455"/>
      <c r="Q273" s="455"/>
      <c r="R273" s="459"/>
    </row>
    <row r="274" spans="1:59" x14ac:dyDescent="0.3">
      <c r="A274" s="259" t="s">
        <v>386</v>
      </c>
      <c r="B274" s="260" t="s">
        <v>397</v>
      </c>
      <c r="C274" s="390">
        <f t="shared" ref="C274" si="86">SUM(D274:I274)</f>
        <v>600000</v>
      </c>
      <c r="D274" s="397"/>
      <c r="E274" s="398"/>
      <c r="F274" s="399"/>
      <c r="G274" s="400"/>
      <c r="H274" s="400"/>
      <c r="I274" s="401">
        <v>600000</v>
      </c>
      <c r="J274" s="562"/>
      <c r="K274" s="454"/>
      <c r="L274" s="508"/>
      <c r="M274" s="455"/>
      <c r="N274" s="459"/>
      <c r="O274" s="460"/>
      <c r="P274" s="455"/>
      <c r="Q274" s="455"/>
      <c r="R274" s="459"/>
    </row>
    <row r="275" spans="1:59" x14ac:dyDescent="0.3">
      <c r="A275" s="201">
        <v>523000</v>
      </c>
      <c r="B275" s="228" t="s">
        <v>114</v>
      </c>
      <c r="C275" s="255">
        <f>SUM(D275:I275)</f>
        <v>1615311</v>
      </c>
      <c r="D275" s="525">
        <f>SUM(D276)</f>
        <v>0</v>
      </c>
      <c r="E275" s="526">
        <f t="shared" ref="E275:I275" si="87">SUM(E276)</f>
        <v>0</v>
      </c>
      <c r="F275" s="526">
        <f t="shared" si="87"/>
        <v>0</v>
      </c>
      <c r="G275" s="526">
        <f t="shared" si="87"/>
        <v>0</v>
      </c>
      <c r="H275" s="526">
        <f t="shared" si="87"/>
        <v>0</v>
      </c>
      <c r="I275" s="527">
        <f t="shared" si="87"/>
        <v>1615311</v>
      </c>
      <c r="J275" s="571"/>
      <c r="K275" s="510"/>
      <c r="L275" s="499"/>
      <c r="M275" s="511"/>
      <c r="N275" s="511"/>
      <c r="O275" s="511"/>
      <c r="P275" s="511"/>
      <c r="Q275" s="511"/>
      <c r="R275" s="511"/>
    </row>
    <row r="276" spans="1:59" ht="15" thickBot="1" x14ac:dyDescent="0.35">
      <c r="A276" s="320">
        <v>523111</v>
      </c>
      <c r="B276" s="321" t="s">
        <v>114</v>
      </c>
      <c r="C276" s="349">
        <f t="shared" si="74"/>
        <v>1615311</v>
      </c>
      <c r="D276" s="342"/>
      <c r="E276" s="343"/>
      <c r="F276" s="343"/>
      <c r="G276" s="343"/>
      <c r="H276" s="343"/>
      <c r="I276" s="402">
        <v>1615311</v>
      </c>
      <c r="J276" s="560"/>
      <c r="K276" s="452"/>
      <c r="L276" s="464"/>
      <c r="M276" s="450"/>
      <c r="N276" s="450"/>
      <c r="O276" s="450"/>
      <c r="P276" s="450"/>
      <c r="Q276" s="450"/>
      <c r="R276" s="512"/>
    </row>
    <row r="277" spans="1:59" s="195" customFormat="1" ht="21" customHeight="1" x14ac:dyDescent="0.3">
      <c r="A277" s="181">
        <v>600000</v>
      </c>
      <c r="B277" s="230" t="s">
        <v>306</v>
      </c>
      <c r="C277" s="403">
        <f>SUM(D277:I277)</f>
        <v>3809524</v>
      </c>
      <c r="D277" s="404">
        <f>D278</f>
        <v>0</v>
      </c>
      <c r="E277" s="405">
        <f t="shared" ref="E277:I277" si="88">E278</f>
        <v>0</v>
      </c>
      <c r="F277" s="405">
        <f t="shared" si="88"/>
        <v>0</v>
      </c>
      <c r="G277" s="405">
        <f t="shared" si="88"/>
        <v>0</v>
      </c>
      <c r="H277" s="405">
        <f t="shared" si="88"/>
        <v>0</v>
      </c>
      <c r="I277" s="406">
        <f t="shared" si="88"/>
        <v>3809524</v>
      </c>
      <c r="J277" s="564"/>
      <c r="K277" s="473"/>
      <c r="L277" s="507"/>
      <c r="M277" s="507"/>
      <c r="N277" s="507"/>
      <c r="O277" s="507"/>
      <c r="P277" s="507"/>
      <c r="Q277" s="507"/>
      <c r="R277" s="507"/>
      <c r="S277" s="276"/>
      <c r="T277" s="276"/>
      <c r="U277" s="276"/>
      <c r="V277" s="276"/>
      <c r="W277" s="276"/>
      <c r="X277" s="276"/>
      <c r="Y277" s="276"/>
      <c r="Z277" s="276"/>
      <c r="AA277" s="276"/>
      <c r="AB277" s="276"/>
      <c r="AC277" s="276"/>
      <c r="AD277" s="276"/>
      <c r="AE277" s="276"/>
      <c r="AF277" s="276"/>
      <c r="AG277" s="276"/>
      <c r="AH277" s="276"/>
      <c r="AI277" s="276"/>
      <c r="AJ277" s="276"/>
      <c r="AK277" s="276"/>
      <c r="AL277" s="276"/>
      <c r="AM277" s="276"/>
      <c r="AN277" s="276"/>
      <c r="AO277" s="276"/>
      <c r="AP277" s="276"/>
      <c r="AQ277" s="276"/>
      <c r="AR277" s="276"/>
      <c r="AS277" s="276"/>
      <c r="AT277" s="276"/>
      <c r="AU277" s="276"/>
      <c r="AV277" s="276"/>
      <c r="AW277" s="276"/>
      <c r="AX277" s="276"/>
      <c r="AY277" s="276"/>
      <c r="AZ277" s="276"/>
      <c r="BA277" s="276"/>
      <c r="BB277" s="276"/>
      <c r="BC277" s="276"/>
      <c r="BD277" s="276"/>
      <c r="BE277" s="276"/>
      <c r="BF277" s="276"/>
      <c r="BG277" s="205"/>
    </row>
    <row r="278" spans="1:59" x14ac:dyDescent="0.3">
      <c r="A278" s="283">
        <v>611400</v>
      </c>
      <c r="B278" s="284" t="s">
        <v>307</v>
      </c>
      <c r="C278" s="297">
        <f t="shared" si="74"/>
        <v>3809524</v>
      </c>
      <c r="D278" s="303"/>
      <c r="E278" s="304"/>
      <c r="F278" s="304"/>
      <c r="G278" s="304"/>
      <c r="H278" s="304"/>
      <c r="I278" s="305">
        <v>3809524</v>
      </c>
      <c r="J278" s="554"/>
      <c r="K278" s="458"/>
      <c r="L278" s="464"/>
      <c r="M278" s="450"/>
      <c r="N278" s="450"/>
      <c r="O278" s="450"/>
      <c r="P278" s="450"/>
      <c r="Q278" s="450"/>
      <c r="R278" s="450"/>
    </row>
    <row r="279" spans="1:59" s="196" customFormat="1" ht="16.2" thickBot="1" x14ac:dyDescent="0.35">
      <c r="A279" s="182"/>
      <c r="B279" s="232" t="s">
        <v>308</v>
      </c>
      <c r="C279" s="407">
        <f>SUM(D279:I279)</f>
        <v>499486049</v>
      </c>
      <c r="D279" s="408">
        <f t="shared" ref="D279:I279" si="89">D61+D232+D277</f>
        <v>0</v>
      </c>
      <c r="E279" s="409">
        <f t="shared" si="89"/>
        <v>7096980</v>
      </c>
      <c r="F279" s="409">
        <f t="shared" si="89"/>
        <v>300000</v>
      </c>
      <c r="G279" s="409">
        <f t="shared" si="89"/>
        <v>270775000</v>
      </c>
      <c r="H279" s="409">
        <f t="shared" si="89"/>
        <v>0</v>
      </c>
      <c r="I279" s="410">
        <f t="shared" si="89"/>
        <v>221314069</v>
      </c>
      <c r="J279" s="557"/>
      <c r="K279" s="210"/>
      <c r="L279" s="470"/>
      <c r="M279" s="470"/>
      <c r="N279" s="470"/>
      <c r="O279" s="470"/>
      <c r="P279" s="470"/>
      <c r="Q279" s="470"/>
      <c r="R279" s="470"/>
      <c r="S279" s="277"/>
      <c r="T279" s="277"/>
      <c r="U279" s="277"/>
      <c r="V279" s="277"/>
      <c r="W279" s="277"/>
      <c r="X279" s="277"/>
      <c r="Y279" s="277"/>
      <c r="Z279" s="277"/>
      <c r="AA279" s="277"/>
      <c r="AB279" s="277"/>
      <c r="AC279" s="277"/>
      <c r="AD279" s="277"/>
      <c r="AE279" s="277"/>
      <c r="AF279" s="277"/>
      <c r="AG279" s="277"/>
      <c r="AH279" s="277"/>
      <c r="AI279" s="277"/>
      <c r="AJ279" s="277"/>
      <c r="AK279" s="277"/>
      <c r="AL279" s="277"/>
      <c r="AM279" s="277"/>
      <c r="AN279" s="277"/>
      <c r="AO279" s="277"/>
      <c r="AP279" s="277"/>
      <c r="AQ279" s="277"/>
      <c r="AR279" s="277"/>
      <c r="AS279" s="277"/>
      <c r="AT279" s="277"/>
      <c r="AU279" s="277"/>
      <c r="AV279" s="277"/>
      <c r="AW279" s="277"/>
      <c r="AX279" s="277"/>
      <c r="AY279" s="277"/>
      <c r="AZ279" s="277"/>
      <c r="BA279" s="277"/>
      <c r="BB279" s="277"/>
      <c r="BC279" s="277"/>
      <c r="BD279" s="277"/>
      <c r="BE279" s="277"/>
      <c r="BF279" s="277"/>
      <c r="BG279" s="206"/>
    </row>
    <row r="280" spans="1:59" s="196" customFormat="1" ht="15.6" x14ac:dyDescent="0.3">
      <c r="A280" s="209"/>
      <c r="B280" s="210"/>
      <c r="C280" s="470"/>
      <c r="D280" s="470"/>
      <c r="E280" s="470"/>
      <c r="F280" s="470"/>
      <c r="G280" s="470"/>
      <c r="H280" s="470"/>
      <c r="I280" s="470"/>
      <c r="J280" s="557"/>
      <c r="K280" s="210"/>
      <c r="L280" s="470"/>
      <c r="M280" s="470"/>
      <c r="N280" s="470"/>
      <c r="O280" s="470"/>
      <c r="P280" s="470"/>
      <c r="Q280" s="470"/>
      <c r="R280" s="470"/>
      <c r="S280" s="277"/>
      <c r="T280" s="277"/>
      <c r="U280" s="277"/>
      <c r="V280" s="277"/>
      <c r="W280" s="277"/>
      <c r="X280" s="277"/>
      <c r="Y280" s="277"/>
      <c r="Z280" s="277"/>
      <c r="AA280" s="277"/>
      <c r="AB280" s="277"/>
      <c r="AC280" s="277"/>
      <c r="AD280" s="277"/>
      <c r="AE280" s="277"/>
      <c r="AF280" s="277"/>
      <c r="AG280" s="277"/>
      <c r="AH280" s="277"/>
      <c r="AI280" s="277"/>
      <c r="AJ280" s="277"/>
      <c r="AK280" s="277"/>
      <c r="AL280" s="277"/>
      <c r="AM280" s="277"/>
      <c r="AN280" s="277"/>
      <c r="AO280" s="277"/>
      <c r="AP280" s="277"/>
      <c r="AQ280" s="277"/>
      <c r="AR280" s="277"/>
      <c r="AS280" s="277"/>
      <c r="AT280" s="277"/>
      <c r="AU280" s="277"/>
      <c r="AV280" s="277"/>
      <c r="AW280" s="277"/>
      <c r="AX280" s="277"/>
      <c r="AY280" s="277"/>
      <c r="AZ280" s="277"/>
      <c r="BA280" s="277"/>
      <c r="BB280" s="277"/>
      <c r="BC280" s="277"/>
      <c r="BD280" s="277"/>
      <c r="BE280" s="277"/>
      <c r="BF280" s="277"/>
      <c r="BG280" s="206"/>
    </row>
    <row r="281" spans="1:59" s="196" customFormat="1" ht="15.6" x14ac:dyDescent="0.3">
      <c r="A281" s="557"/>
      <c r="B281" s="587"/>
      <c r="C281" s="588"/>
      <c r="D281" s="588"/>
      <c r="E281" s="588"/>
      <c r="F281" s="588"/>
      <c r="G281" s="588"/>
      <c r="H281" s="588"/>
      <c r="I281" s="588"/>
      <c r="J281" s="557"/>
      <c r="K281" s="210"/>
      <c r="L281" s="470"/>
      <c r="M281" s="470"/>
      <c r="N281" s="470"/>
      <c r="O281" s="470"/>
      <c r="P281" s="470"/>
      <c r="Q281" s="470"/>
      <c r="R281" s="470"/>
      <c r="S281" s="277"/>
      <c r="T281" s="277"/>
      <c r="U281" s="277"/>
      <c r="V281" s="277"/>
      <c r="W281" s="277"/>
      <c r="X281" s="277"/>
      <c r="Y281" s="277"/>
      <c r="Z281" s="277"/>
      <c r="AA281" s="277"/>
      <c r="AB281" s="277"/>
      <c r="AC281" s="277"/>
      <c r="AD281" s="277"/>
      <c r="AE281" s="277"/>
      <c r="AF281" s="277"/>
      <c r="AG281" s="277"/>
      <c r="AH281" s="277"/>
      <c r="AI281" s="277"/>
      <c r="AJ281" s="277"/>
      <c r="AK281" s="277"/>
      <c r="AL281" s="277"/>
      <c r="AM281" s="277"/>
      <c r="AN281" s="277"/>
      <c r="AO281" s="277"/>
      <c r="AP281" s="277"/>
      <c r="AQ281" s="277"/>
      <c r="AR281" s="277"/>
      <c r="AS281" s="277"/>
      <c r="AT281" s="277"/>
      <c r="AU281" s="277"/>
      <c r="AV281" s="277"/>
      <c r="AW281" s="277"/>
      <c r="AX281" s="277"/>
      <c r="AY281" s="277"/>
      <c r="AZ281" s="277"/>
      <c r="BA281" s="277"/>
      <c r="BB281" s="277"/>
      <c r="BC281" s="277"/>
      <c r="BD281" s="277"/>
      <c r="BE281" s="277"/>
      <c r="BF281" s="277"/>
      <c r="BG281" s="206"/>
    </row>
    <row r="282" spans="1:59" s="196" customFormat="1" ht="15.6" x14ac:dyDescent="0.3">
      <c r="A282" s="557"/>
      <c r="B282" s="587"/>
      <c r="C282" s="588"/>
      <c r="D282" s="588"/>
      <c r="E282" s="588"/>
      <c r="F282" s="588"/>
      <c r="G282" s="588"/>
      <c r="H282" s="588"/>
      <c r="I282" s="588"/>
      <c r="J282" s="557"/>
      <c r="K282" s="210"/>
      <c r="L282" s="470"/>
      <c r="M282" s="470"/>
      <c r="N282" s="470"/>
      <c r="O282" s="470"/>
      <c r="P282" s="470"/>
      <c r="Q282" s="470"/>
      <c r="R282" s="470"/>
      <c r="S282" s="277"/>
      <c r="T282" s="277"/>
      <c r="U282" s="277"/>
      <c r="V282" s="277"/>
      <c r="W282" s="277"/>
      <c r="X282" s="277"/>
      <c r="Y282" s="277"/>
      <c r="Z282" s="277"/>
      <c r="AA282" s="277"/>
      <c r="AB282" s="277"/>
      <c r="AC282" s="277"/>
      <c r="AD282" s="277"/>
      <c r="AE282" s="277"/>
      <c r="AF282" s="277"/>
      <c r="AG282" s="277"/>
      <c r="AH282" s="277"/>
      <c r="AI282" s="277"/>
      <c r="AJ282" s="277"/>
      <c r="AK282" s="277"/>
      <c r="AL282" s="277"/>
      <c r="AM282" s="277"/>
      <c r="AN282" s="277"/>
      <c r="AO282" s="277"/>
      <c r="AP282" s="277"/>
      <c r="AQ282" s="277"/>
      <c r="AR282" s="277"/>
      <c r="AS282" s="277"/>
      <c r="AT282" s="277"/>
      <c r="AU282" s="277"/>
      <c r="AV282" s="277"/>
      <c r="AW282" s="277"/>
      <c r="AX282" s="277"/>
      <c r="AY282" s="277"/>
      <c r="AZ282" s="277"/>
      <c r="BA282" s="277"/>
      <c r="BB282" s="277"/>
      <c r="BC282" s="277"/>
      <c r="BD282" s="277"/>
      <c r="BE282" s="277"/>
      <c r="BF282" s="277"/>
      <c r="BG282" s="206"/>
    </row>
    <row r="283" spans="1:59" s="196" customFormat="1" ht="15.6" x14ac:dyDescent="0.3">
      <c r="A283" s="557"/>
      <c r="B283" s="587"/>
      <c r="C283" s="588"/>
      <c r="D283" s="588"/>
      <c r="E283" s="588"/>
      <c r="F283" s="588"/>
      <c r="G283" s="588"/>
      <c r="H283" s="588"/>
      <c r="I283" s="588"/>
      <c r="J283" s="557"/>
      <c r="K283" s="210"/>
      <c r="L283" s="470"/>
      <c r="M283" s="470"/>
      <c r="N283" s="470"/>
      <c r="O283" s="470"/>
      <c r="P283" s="470"/>
      <c r="Q283" s="470"/>
      <c r="R283" s="470"/>
      <c r="S283" s="277"/>
      <c r="T283" s="277"/>
      <c r="U283" s="277"/>
      <c r="V283" s="277"/>
      <c r="W283" s="277"/>
      <c r="X283" s="277"/>
      <c r="Y283" s="277"/>
      <c r="Z283" s="277"/>
      <c r="AA283" s="277"/>
      <c r="AB283" s="277"/>
      <c r="AC283" s="277"/>
      <c r="AD283" s="277"/>
      <c r="AE283" s="277"/>
      <c r="AF283" s="277"/>
      <c r="AG283" s="277"/>
      <c r="AH283" s="277"/>
      <c r="AI283" s="277"/>
      <c r="AJ283" s="277"/>
      <c r="AK283" s="277"/>
      <c r="AL283" s="277"/>
      <c r="AM283" s="277"/>
      <c r="AN283" s="277"/>
      <c r="AO283" s="277"/>
      <c r="AP283" s="277"/>
      <c r="AQ283" s="277"/>
      <c r="AR283" s="277"/>
      <c r="AS283" s="277"/>
      <c r="AT283" s="277"/>
      <c r="AU283" s="277"/>
      <c r="AV283" s="277"/>
      <c r="AW283" s="277"/>
      <c r="AX283" s="277"/>
      <c r="AY283" s="277"/>
      <c r="AZ283" s="277"/>
      <c r="BA283" s="277"/>
      <c r="BB283" s="277"/>
      <c r="BC283" s="277"/>
      <c r="BD283" s="277"/>
      <c r="BE283" s="277"/>
      <c r="BF283" s="277"/>
      <c r="BG283" s="206"/>
    </row>
    <row r="284" spans="1:59" s="196" customFormat="1" ht="15.6" x14ac:dyDescent="0.3">
      <c r="A284" s="557"/>
      <c r="B284" s="587"/>
      <c r="C284" s="588"/>
      <c r="D284" s="588"/>
      <c r="E284" s="588"/>
      <c r="F284" s="588"/>
      <c r="G284" s="588"/>
      <c r="H284" s="588"/>
      <c r="I284" s="588"/>
      <c r="J284" s="557"/>
      <c r="K284" s="210"/>
      <c r="L284" s="470"/>
      <c r="M284" s="470"/>
      <c r="N284" s="470"/>
      <c r="O284" s="470"/>
      <c r="P284" s="470"/>
      <c r="Q284" s="470"/>
      <c r="R284" s="470"/>
      <c r="S284" s="277"/>
      <c r="T284" s="277"/>
      <c r="U284" s="277"/>
      <c r="V284" s="277"/>
      <c r="W284" s="277"/>
      <c r="X284" s="277"/>
      <c r="Y284" s="277"/>
      <c r="Z284" s="277"/>
      <c r="AA284" s="277"/>
      <c r="AB284" s="277"/>
      <c r="AC284" s="277"/>
      <c r="AD284" s="277"/>
      <c r="AE284" s="277"/>
      <c r="AF284" s="277"/>
      <c r="AG284" s="277"/>
      <c r="AH284" s="277"/>
      <c r="AI284" s="277"/>
      <c r="AJ284" s="277"/>
      <c r="AK284" s="277"/>
      <c r="AL284" s="277"/>
      <c r="AM284" s="277"/>
      <c r="AN284" s="277"/>
      <c r="AO284" s="277"/>
      <c r="AP284" s="277"/>
      <c r="AQ284" s="277"/>
      <c r="AR284" s="277"/>
      <c r="AS284" s="277"/>
      <c r="AT284" s="277"/>
      <c r="AU284" s="277"/>
      <c r="AV284" s="277"/>
      <c r="AW284" s="277"/>
      <c r="AX284" s="277"/>
      <c r="AY284" s="277"/>
      <c r="AZ284" s="277"/>
      <c r="BA284" s="277"/>
      <c r="BB284" s="277"/>
      <c r="BC284" s="277"/>
      <c r="BD284" s="277"/>
      <c r="BE284" s="277"/>
      <c r="BF284" s="277"/>
      <c r="BG284" s="206"/>
    </row>
    <row r="285" spans="1:59" s="196" customFormat="1" ht="15.6" x14ac:dyDescent="0.3">
      <c r="A285" s="557"/>
      <c r="B285" s="587"/>
      <c r="C285" s="588"/>
      <c r="D285" s="588"/>
      <c r="E285" s="588"/>
      <c r="F285" s="588"/>
      <c r="G285" s="588"/>
      <c r="H285" s="588"/>
      <c r="I285" s="588"/>
      <c r="J285" s="557"/>
      <c r="K285" s="210"/>
      <c r="L285" s="470"/>
      <c r="M285" s="470"/>
      <c r="N285" s="470"/>
      <c r="O285" s="470"/>
      <c r="P285" s="470"/>
      <c r="Q285" s="470"/>
      <c r="R285" s="470"/>
      <c r="S285" s="277"/>
      <c r="T285" s="277"/>
      <c r="U285" s="277"/>
      <c r="V285" s="277"/>
      <c r="W285" s="277"/>
      <c r="X285" s="277"/>
      <c r="Y285" s="277"/>
      <c r="Z285" s="277"/>
      <c r="AA285" s="277"/>
      <c r="AB285" s="277"/>
      <c r="AC285" s="277"/>
      <c r="AD285" s="277"/>
      <c r="AE285" s="277"/>
      <c r="AF285" s="277"/>
      <c r="AG285" s="277"/>
      <c r="AH285" s="277"/>
      <c r="AI285" s="277"/>
      <c r="AJ285" s="277"/>
      <c r="AK285" s="277"/>
      <c r="AL285" s="277"/>
      <c r="AM285" s="277"/>
      <c r="AN285" s="277"/>
      <c r="AO285" s="277"/>
      <c r="AP285" s="277"/>
      <c r="AQ285" s="277"/>
      <c r="AR285" s="277"/>
      <c r="AS285" s="277"/>
      <c r="AT285" s="277"/>
      <c r="AU285" s="277"/>
      <c r="AV285" s="277"/>
      <c r="AW285" s="277"/>
      <c r="AX285" s="277"/>
      <c r="AY285" s="277"/>
      <c r="AZ285" s="277"/>
      <c r="BA285" s="277"/>
      <c r="BB285" s="277"/>
      <c r="BC285" s="277"/>
      <c r="BD285" s="277"/>
      <c r="BE285" s="277"/>
      <c r="BF285" s="277"/>
      <c r="BG285" s="206"/>
    </row>
    <row r="286" spans="1:59" s="196" customFormat="1" ht="15.6" x14ac:dyDescent="0.3">
      <c r="A286" s="557"/>
      <c r="B286" s="587"/>
      <c r="C286" s="588"/>
      <c r="D286" s="588"/>
      <c r="E286" s="588"/>
      <c r="F286" s="588"/>
      <c r="G286" s="588"/>
      <c r="H286" s="588"/>
      <c r="I286" s="588"/>
      <c r="J286" s="557"/>
      <c r="K286" s="210"/>
      <c r="L286" s="470"/>
      <c r="M286" s="470"/>
      <c r="N286" s="470"/>
      <c r="O286" s="470"/>
      <c r="P286" s="470"/>
      <c r="Q286" s="470"/>
      <c r="R286" s="470"/>
      <c r="S286" s="277"/>
      <c r="T286" s="277"/>
      <c r="U286" s="277"/>
      <c r="V286" s="277"/>
      <c r="W286" s="277"/>
      <c r="X286" s="277"/>
      <c r="Y286" s="277"/>
      <c r="Z286" s="277"/>
      <c r="AA286" s="277"/>
      <c r="AB286" s="277"/>
      <c r="AC286" s="277"/>
      <c r="AD286" s="277"/>
      <c r="AE286" s="277"/>
      <c r="AF286" s="277"/>
      <c r="AG286" s="277"/>
      <c r="AH286" s="277"/>
      <c r="AI286" s="277"/>
      <c r="AJ286" s="277"/>
      <c r="AK286" s="277"/>
      <c r="AL286" s="277"/>
      <c r="AM286" s="277"/>
      <c r="AN286" s="277"/>
      <c r="AO286" s="277"/>
      <c r="AP286" s="277"/>
      <c r="AQ286" s="277"/>
      <c r="AR286" s="277"/>
      <c r="AS286" s="277"/>
      <c r="AT286" s="277"/>
      <c r="AU286" s="277"/>
      <c r="AV286" s="277"/>
      <c r="AW286" s="277"/>
      <c r="AX286" s="277"/>
      <c r="AY286" s="277"/>
      <c r="AZ286" s="277"/>
      <c r="BA286" s="277"/>
      <c r="BB286" s="277"/>
      <c r="BC286" s="277"/>
      <c r="BD286" s="277"/>
      <c r="BE286" s="277"/>
      <c r="BF286" s="277"/>
      <c r="BG286" s="206"/>
    </row>
    <row r="287" spans="1:59" s="196" customFormat="1" ht="15.6" x14ac:dyDescent="0.3">
      <c r="A287" s="557"/>
      <c r="B287" s="587"/>
      <c r="C287" s="588"/>
      <c r="D287" s="588"/>
      <c r="E287" s="588"/>
      <c r="F287" s="588"/>
      <c r="G287" s="588"/>
      <c r="H287" s="588"/>
      <c r="I287" s="588"/>
      <c r="J287" s="557"/>
      <c r="K287" s="210"/>
      <c r="L287" s="470"/>
      <c r="M287" s="470"/>
      <c r="N287" s="470"/>
      <c r="O287" s="470"/>
      <c r="P287" s="470"/>
      <c r="Q287" s="470"/>
      <c r="R287" s="470"/>
      <c r="S287" s="277"/>
      <c r="T287" s="277"/>
      <c r="U287" s="277"/>
      <c r="V287" s="277"/>
      <c r="W287" s="277"/>
      <c r="X287" s="277"/>
      <c r="Y287" s="277"/>
      <c r="Z287" s="277"/>
      <c r="AA287" s="277"/>
      <c r="AB287" s="277"/>
      <c r="AC287" s="277"/>
      <c r="AD287" s="277"/>
      <c r="AE287" s="277"/>
      <c r="AF287" s="277"/>
      <c r="AG287" s="277"/>
      <c r="AH287" s="277"/>
      <c r="AI287" s="277"/>
      <c r="AJ287" s="277"/>
      <c r="AK287" s="277"/>
      <c r="AL287" s="277"/>
      <c r="AM287" s="277"/>
      <c r="AN287" s="277"/>
      <c r="AO287" s="277"/>
      <c r="AP287" s="277"/>
      <c r="AQ287" s="277"/>
      <c r="AR287" s="277"/>
      <c r="AS287" s="277"/>
      <c r="AT287" s="277"/>
      <c r="AU287" s="277"/>
      <c r="AV287" s="277"/>
      <c r="AW287" s="277"/>
      <c r="AX287" s="277"/>
      <c r="AY287" s="277"/>
      <c r="AZ287" s="277"/>
      <c r="BA287" s="277"/>
      <c r="BB287" s="277"/>
      <c r="BC287" s="277"/>
      <c r="BD287" s="277"/>
      <c r="BE287" s="277"/>
      <c r="BF287" s="277"/>
      <c r="BG287" s="206"/>
    </row>
    <row r="288" spans="1:59" s="196" customFormat="1" ht="15.6" x14ac:dyDescent="0.3">
      <c r="A288" s="557"/>
      <c r="B288" s="587"/>
      <c r="C288" s="588"/>
      <c r="D288" s="588"/>
      <c r="E288" s="588"/>
      <c r="F288" s="588"/>
      <c r="G288" s="588"/>
      <c r="H288" s="588"/>
      <c r="I288" s="588"/>
      <c r="J288" s="557"/>
      <c r="K288" s="210"/>
      <c r="L288" s="470"/>
      <c r="M288" s="470"/>
      <c r="N288" s="470"/>
      <c r="O288" s="470"/>
      <c r="P288" s="470"/>
      <c r="Q288" s="470"/>
      <c r="R288" s="470"/>
      <c r="S288" s="277"/>
      <c r="T288" s="277"/>
      <c r="U288" s="277"/>
      <c r="V288" s="277"/>
      <c r="W288" s="277"/>
      <c r="X288" s="277"/>
      <c r="Y288" s="277"/>
      <c r="Z288" s="277"/>
      <c r="AA288" s="277"/>
      <c r="AB288" s="277"/>
      <c r="AC288" s="277"/>
      <c r="AD288" s="277"/>
      <c r="AE288" s="277"/>
      <c r="AF288" s="277"/>
      <c r="AG288" s="277"/>
      <c r="AH288" s="277"/>
      <c r="AI288" s="277"/>
      <c r="AJ288" s="277"/>
      <c r="AK288" s="277"/>
      <c r="AL288" s="277"/>
      <c r="AM288" s="277"/>
      <c r="AN288" s="277"/>
      <c r="AO288" s="277"/>
      <c r="AP288" s="277"/>
      <c r="AQ288" s="277"/>
      <c r="AR288" s="277"/>
      <c r="AS288" s="277"/>
      <c r="AT288" s="277"/>
      <c r="AU288" s="277"/>
      <c r="AV288" s="277"/>
      <c r="AW288" s="277"/>
      <c r="AX288" s="277"/>
      <c r="AY288" s="277"/>
      <c r="AZ288" s="277"/>
      <c r="BA288" s="277"/>
      <c r="BB288" s="277"/>
      <c r="BC288" s="277"/>
      <c r="BD288" s="277"/>
      <c r="BE288" s="277"/>
      <c r="BF288" s="277"/>
      <c r="BG288" s="206"/>
    </row>
    <row r="289" spans="1:59" s="196" customFormat="1" ht="15.6" x14ac:dyDescent="0.3">
      <c r="A289" s="557"/>
      <c r="B289" s="587"/>
      <c r="C289" s="588"/>
      <c r="D289" s="588"/>
      <c r="E289" s="588"/>
      <c r="F289" s="588"/>
      <c r="G289" s="588"/>
      <c r="H289" s="588"/>
      <c r="I289" s="588"/>
      <c r="J289" s="557"/>
      <c r="K289" s="210"/>
      <c r="L289" s="470"/>
      <c r="M289" s="470"/>
      <c r="N289" s="470"/>
      <c r="O289" s="470"/>
      <c r="P289" s="470"/>
      <c r="Q289" s="470"/>
      <c r="R289" s="470"/>
      <c r="S289" s="277"/>
      <c r="T289" s="277"/>
      <c r="U289" s="277"/>
      <c r="V289" s="277"/>
      <c r="W289" s="277"/>
      <c r="X289" s="277"/>
      <c r="Y289" s="277"/>
      <c r="Z289" s="277"/>
      <c r="AA289" s="277"/>
      <c r="AB289" s="277"/>
      <c r="AC289" s="277"/>
      <c r="AD289" s="277"/>
      <c r="AE289" s="277"/>
      <c r="AF289" s="277"/>
      <c r="AG289" s="277"/>
      <c r="AH289" s="277"/>
      <c r="AI289" s="277"/>
      <c r="AJ289" s="277"/>
      <c r="AK289" s="277"/>
      <c r="AL289" s="277"/>
      <c r="AM289" s="277"/>
      <c r="AN289" s="277"/>
      <c r="AO289" s="277"/>
      <c r="AP289" s="277"/>
      <c r="AQ289" s="277"/>
      <c r="AR289" s="277"/>
      <c r="AS289" s="277"/>
      <c r="AT289" s="277"/>
      <c r="AU289" s="277"/>
      <c r="AV289" s="277"/>
      <c r="AW289" s="277"/>
      <c r="AX289" s="277"/>
      <c r="AY289" s="277"/>
      <c r="AZ289" s="277"/>
      <c r="BA289" s="277"/>
      <c r="BB289" s="277"/>
      <c r="BC289" s="277"/>
      <c r="BD289" s="277"/>
      <c r="BE289" s="277"/>
      <c r="BF289" s="277"/>
      <c r="BG289" s="206"/>
    </row>
    <row r="290" spans="1:59" s="196" customFormat="1" ht="15.6" x14ac:dyDescent="0.3">
      <c r="A290" s="557"/>
      <c r="B290" s="587"/>
      <c r="C290" s="588"/>
      <c r="D290" s="588"/>
      <c r="E290" s="588"/>
      <c r="F290" s="588"/>
      <c r="G290" s="588"/>
      <c r="H290" s="588"/>
      <c r="I290" s="588"/>
      <c r="J290" s="557"/>
      <c r="K290" s="210"/>
      <c r="L290" s="470"/>
      <c r="M290" s="470"/>
      <c r="N290" s="470"/>
      <c r="O290" s="470"/>
      <c r="P290" s="470"/>
      <c r="Q290" s="470"/>
      <c r="R290" s="470"/>
      <c r="S290" s="277"/>
      <c r="T290" s="277"/>
      <c r="U290" s="277"/>
      <c r="V290" s="277"/>
      <c r="W290" s="277"/>
      <c r="X290" s="277"/>
      <c r="Y290" s="277"/>
      <c r="Z290" s="277"/>
      <c r="AA290" s="277"/>
      <c r="AB290" s="277"/>
      <c r="AC290" s="277"/>
      <c r="AD290" s="277"/>
      <c r="AE290" s="277"/>
      <c r="AF290" s="277"/>
      <c r="AG290" s="277"/>
      <c r="AH290" s="277"/>
      <c r="AI290" s="277"/>
      <c r="AJ290" s="277"/>
      <c r="AK290" s="277"/>
      <c r="AL290" s="277"/>
      <c r="AM290" s="277"/>
      <c r="AN290" s="277"/>
      <c r="AO290" s="277"/>
      <c r="AP290" s="277"/>
      <c r="AQ290" s="277"/>
      <c r="AR290" s="277"/>
      <c r="AS290" s="277"/>
      <c r="AT290" s="277"/>
      <c r="AU290" s="277"/>
      <c r="AV290" s="277"/>
      <c r="AW290" s="277"/>
      <c r="AX290" s="277"/>
      <c r="AY290" s="277"/>
      <c r="AZ290" s="277"/>
      <c r="BA290" s="277"/>
      <c r="BB290" s="277"/>
      <c r="BC290" s="277"/>
      <c r="BD290" s="277"/>
      <c r="BE290" s="277"/>
      <c r="BF290" s="277"/>
      <c r="BG290" s="206"/>
    </row>
    <row r="291" spans="1:59" s="196" customFormat="1" ht="15.6" x14ac:dyDescent="0.3">
      <c r="A291" s="557"/>
      <c r="B291" s="587"/>
      <c r="C291" s="588"/>
      <c r="D291" s="588"/>
      <c r="E291" s="588"/>
      <c r="F291" s="588"/>
      <c r="G291" s="588"/>
      <c r="H291" s="588"/>
      <c r="I291" s="588"/>
      <c r="J291" s="557"/>
      <c r="K291" s="210"/>
      <c r="L291" s="470"/>
      <c r="M291" s="470"/>
      <c r="N291" s="470"/>
      <c r="O291" s="470"/>
      <c r="P291" s="470"/>
      <c r="Q291" s="470"/>
      <c r="R291" s="470"/>
      <c r="S291" s="277"/>
      <c r="T291" s="277"/>
      <c r="U291" s="277"/>
      <c r="V291" s="277"/>
      <c r="W291" s="277"/>
      <c r="X291" s="277"/>
      <c r="Y291" s="277"/>
      <c r="Z291" s="277"/>
      <c r="AA291" s="277"/>
      <c r="AB291" s="277"/>
      <c r="AC291" s="277"/>
      <c r="AD291" s="277"/>
      <c r="AE291" s="277"/>
      <c r="AF291" s="277"/>
      <c r="AG291" s="277"/>
      <c r="AH291" s="277"/>
      <c r="AI291" s="277"/>
      <c r="AJ291" s="277"/>
      <c r="AK291" s="277"/>
      <c r="AL291" s="277"/>
      <c r="AM291" s="277"/>
      <c r="AN291" s="277"/>
      <c r="AO291" s="277"/>
      <c r="AP291" s="277"/>
      <c r="AQ291" s="277"/>
      <c r="AR291" s="277"/>
      <c r="AS291" s="277"/>
      <c r="AT291" s="277"/>
      <c r="AU291" s="277"/>
      <c r="AV291" s="277"/>
      <c r="AW291" s="277"/>
      <c r="AX291" s="277"/>
      <c r="AY291" s="277"/>
      <c r="AZ291" s="277"/>
      <c r="BA291" s="277"/>
      <c r="BB291" s="277"/>
      <c r="BC291" s="277"/>
      <c r="BD291" s="277"/>
      <c r="BE291" s="277"/>
      <c r="BF291" s="277"/>
      <c r="BG291" s="206"/>
    </row>
    <row r="292" spans="1:59" s="196" customFormat="1" ht="15.6" x14ac:dyDescent="0.3">
      <c r="A292" s="557"/>
      <c r="B292" s="587"/>
      <c r="C292" s="588"/>
      <c r="D292" s="588"/>
      <c r="E292" s="588"/>
      <c r="F292" s="588"/>
      <c r="G292" s="588"/>
      <c r="H292" s="588"/>
      <c r="I292" s="588"/>
      <c r="J292" s="557"/>
      <c r="K292" s="210"/>
      <c r="L292" s="470"/>
      <c r="M292" s="470"/>
      <c r="N292" s="470"/>
      <c r="O292" s="470"/>
      <c r="P292" s="470"/>
      <c r="Q292" s="470"/>
      <c r="R292" s="470"/>
      <c r="S292" s="277"/>
      <c r="T292" s="277"/>
      <c r="U292" s="277"/>
      <c r="V292" s="277"/>
      <c r="W292" s="277"/>
      <c r="X292" s="277"/>
      <c r="Y292" s="277"/>
      <c r="Z292" s="277"/>
      <c r="AA292" s="277"/>
      <c r="AB292" s="277"/>
      <c r="AC292" s="277"/>
      <c r="AD292" s="277"/>
      <c r="AE292" s="277"/>
      <c r="AF292" s="277"/>
      <c r="AG292" s="277"/>
      <c r="AH292" s="277"/>
      <c r="AI292" s="277"/>
      <c r="AJ292" s="277"/>
      <c r="AK292" s="277"/>
      <c r="AL292" s="277"/>
      <c r="AM292" s="277"/>
      <c r="AN292" s="277"/>
      <c r="AO292" s="277"/>
      <c r="AP292" s="277"/>
      <c r="AQ292" s="277"/>
      <c r="AR292" s="277"/>
      <c r="AS292" s="277"/>
      <c r="AT292" s="277"/>
      <c r="AU292" s="277"/>
      <c r="AV292" s="277"/>
      <c r="AW292" s="277"/>
      <c r="AX292" s="277"/>
      <c r="AY292" s="277"/>
      <c r="AZ292" s="277"/>
      <c r="BA292" s="277"/>
      <c r="BB292" s="277"/>
      <c r="BC292" s="277"/>
      <c r="BD292" s="277"/>
      <c r="BE292" s="277"/>
      <c r="BF292" s="277"/>
      <c r="BG292" s="206"/>
    </row>
    <row r="293" spans="1:59" s="196" customFormat="1" ht="15.6" x14ac:dyDescent="0.3">
      <c r="A293" s="557"/>
      <c r="B293" s="587"/>
      <c r="C293" s="588"/>
      <c r="D293" s="588"/>
      <c r="E293" s="588"/>
      <c r="F293" s="588"/>
      <c r="G293" s="588"/>
      <c r="H293" s="588"/>
      <c r="I293" s="588"/>
      <c r="J293" s="557"/>
      <c r="K293" s="210"/>
      <c r="L293" s="470"/>
      <c r="M293" s="470"/>
      <c r="N293" s="470"/>
      <c r="O293" s="470"/>
      <c r="P293" s="470"/>
      <c r="Q293" s="470"/>
      <c r="R293" s="470"/>
      <c r="S293" s="277"/>
      <c r="T293" s="277"/>
      <c r="U293" s="277"/>
      <c r="V293" s="277"/>
      <c r="W293" s="277"/>
      <c r="X293" s="277"/>
      <c r="Y293" s="277"/>
      <c r="Z293" s="277"/>
      <c r="AA293" s="277"/>
      <c r="AB293" s="277"/>
      <c r="AC293" s="277"/>
      <c r="AD293" s="277"/>
      <c r="AE293" s="277"/>
      <c r="AF293" s="277"/>
      <c r="AG293" s="277"/>
      <c r="AH293" s="277"/>
      <c r="AI293" s="277"/>
      <c r="AJ293" s="277"/>
      <c r="AK293" s="277"/>
      <c r="AL293" s="277"/>
      <c r="AM293" s="277"/>
      <c r="AN293" s="277"/>
      <c r="AO293" s="277"/>
      <c r="AP293" s="277"/>
      <c r="AQ293" s="277"/>
      <c r="AR293" s="277"/>
      <c r="AS293" s="277"/>
      <c r="AT293" s="277"/>
      <c r="AU293" s="277"/>
      <c r="AV293" s="277"/>
      <c r="AW293" s="277"/>
      <c r="AX293" s="277"/>
      <c r="AY293" s="277"/>
      <c r="AZ293" s="277"/>
      <c r="BA293" s="277"/>
      <c r="BB293" s="277"/>
      <c r="BC293" s="277"/>
      <c r="BD293" s="277"/>
      <c r="BE293" s="277"/>
      <c r="BF293" s="277"/>
      <c r="BG293" s="206"/>
    </row>
    <row r="294" spans="1:59" s="196" customFormat="1" ht="15.6" x14ac:dyDescent="0.3">
      <c r="A294" s="557"/>
      <c r="B294" s="587"/>
      <c r="C294" s="588"/>
      <c r="D294" s="588"/>
      <c r="E294" s="588"/>
      <c r="F294" s="588"/>
      <c r="G294" s="588"/>
      <c r="H294" s="588"/>
      <c r="I294" s="588"/>
      <c r="J294" s="557"/>
      <c r="K294" s="210"/>
      <c r="L294" s="470"/>
      <c r="M294" s="470"/>
      <c r="N294" s="470"/>
      <c r="O294" s="470"/>
      <c r="P294" s="470"/>
      <c r="Q294" s="470"/>
      <c r="R294" s="470"/>
      <c r="S294" s="277"/>
      <c r="T294" s="277"/>
      <c r="U294" s="277"/>
      <c r="V294" s="277"/>
      <c r="W294" s="277"/>
      <c r="X294" s="277"/>
      <c r="Y294" s="277"/>
      <c r="Z294" s="277"/>
      <c r="AA294" s="277"/>
      <c r="AB294" s="277"/>
      <c r="AC294" s="277"/>
      <c r="AD294" s="277"/>
      <c r="AE294" s="277"/>
      <c r="AF294" s="277"/>
      <c r="AG294" s="277"/>
      <c r="AH294" s="277"/>
      <c r="AI294" s="277"/>
      <c r="AJ294" s="277"/>
      <c r="AK294" s="277"/>
      <c r="AL294" s="277"/>
      <c r="AM294" s="277"/>
      <c r="AN294" s="277"/>
      <c r="AO294" s="277"/>
      <c r="AP294" s="277"/>
      <c r="AQ294" s="277"/>
      <c r="AR294" s="277"/>
      <c r="AS294" s="277"/>
      <c r="AT294" s="277"/>
      <c r="AU294" s="277"/>
      <c r="AV294" s="277"/>
      <c r="AW294" s="277"/>
      <c r="AX294" s="277"/>
      <c r="AY294" s="277"/>
      <c r="AZ294" s="277"/>
      <c r="BA294" s="277"/>
      <c r="BB294" s="277"/>
      <c r="BC294" s="277"/>
      <c r="BD294" s="277"/>
      <c r="BE294" s="277"/>
      <c r="BF294" s="277"/>
      <c r="BG294" s="206"/>
    </row>
    <row r="295" spans="1:59" s="196" customFormat="1" ht="15.6" x14ac:dyDescent="0.3">
      <c r="A295" s="557"/>
      <c r="B295" s="587"/>
      <c r="C295" s="588"/>
      <c r="D295" s="588"/>
      <c r="E295" s="588"/>
      <c r="F295" s="588"/>
      <c r="G295" s="588"/>
      <c r="H295" s="588"/>
      <c r="I295" s="588"/>
      <c r="J295" s="557"/>
      <c r="K295" s="210"/>
      <c r="L295" s="470"/>
      <c r="M295" s="470"/>
      <c r="N295" s="470"/>
      <c r="O295" s="470"/>
      <c r="P295" s="470"/>
      <c r="Q295" s="470"/>
      <c r="R295" s="470"/>
      <c r="S295" s="277"/>
      <c r="T295" s="277"/>
      <c r="U295" s="277"/>
      <c r="V295" s="277"/>
      <c r="W295" s="277"/>
      <c r="X295" s="277"/>
      <c r="Y295" s="277"/>
      <c r="Z295" s="277"/>
      <c r="AA295" s="277"/>
      <c r="AB295" s="277"/>
      <c r="AC295" s="277"/>
      <c r="AD295" s="277"/>
      <c r="AE295" s="277"/>
      <c r="AF295" s="277"/>
      <c r="AG295" s="277"/>
      <c r="AH295" s="277"/>
      <c r="AI295" s="277"/>
      <c r="AJ295" s="277"/>
      <c r="AK295" s="277"/>
      <c r="AL295" s="277"/>
      <c r="AM295" s="277"/>
      <c r="AN295" s="277"/>
      <c r="AO295" s="277"/>
      <c r="AP295" s="277"/>
      <c r="AQ295" s="277"/>
      <c r="AR295" s="277"/>
      <c r="AS295" s="277"/>
      <c r="AT295" s="277"/>
      <c r="AU295" s="277"/>
      <c r="AV295" s="277"/>
      <c r="AW295" s="277"/>
      <c r="AX295" s="277"/>
      <c r="AY295" s="277"/>
      <c r="AZ295" s="277"/>
      <c r="BA295" s="277"/>
      <c r="BB295" s="277"/>
      <c r="BC295" s="277"/>
      <c r="BD295" s="277"/>
      <c r="BE295" s="277"/>
      <c r="BF295" s="277"/>
      <c r="BG295" s="206"/>
    </row>
    <row r="296" spans="1:59" s="196" customFormat="1" ht="15.6" x14ac:dyDescent="0.3">
      <c r="A296" s="557"/>
      <c r="B296" s="587"/>
      <c r="C296" s="588"/>
      <c r="D296" s="588"/>
      <c r="E296" s="588"/>
      <c r="F296" s="588"/>
      <c r="G296" s="588"/>
      <c r="H296" s="588"/>
      <c r="I296" s="588"/>
      <c r="J296" s="557"/>
      <c r="K296" s="210"/>
      <c r="L296" s="470"/>
      <c r="M296" s="470"/>
      <c r="N296" s="470"/>
      <c r="O296" s="470"/>
      <c r="P296" s="470"/>
      <c r="Q296" s="470"/>
      <c r="R296" s="470"/>
      <c r="S296" s="277"/>
      <c r="T296" s="277"/>
      <c r="U296" s="277"/>
      <c r="V296" s="277"/>
      <c r="W296" s="277"/>
      <c r="X296" s="277"/>
      <c r="Y296" s="277"/>
      <c r="Z296" s="277"/>
      <c r="AA296" s="277"/>
      <c r="AB296" s="277"/>
      <c r="AC296" s="277"/>
      <c r="AD296" s="277"/>
      <c r="AE296" s="277"/>
      <c r="AF296" s="277"/>
      <c r="AG296" s="277"/>
      <c r="AH296" s="277"/>
      <c r="AI296" s="277"/>
      <c r="AJ296" s="277"/>
      <c r="AK296" s="277"/>
      <c r="AL296" s="277"/>
      <c r="AM296" s="277"/>
      <c r="AN296" s="277"/>
      <c r="AO296" s="277"/>
      <c r="AP296" s="277"/>
      <c r="AQ296" s="277"/>
      <c r="AR296" s="277"/>
      <c r="AS296" s="277"/>
      <c r="AT296" s="277"/>
      <c r="AU296" s="277"/>
      <c r="AV296" s="277"/>
      <c r="AW296" s="277"/>
      <c r="AX296" s="277"/>
      <c r="AY296" s="277"/>
      <c r="AZ296" s="277"/>
      <c r="BA296" s="277"/>
      <c r="BB296" s="277"/>
      <c r="BC296" s="277"/>
      <c r="BD296" s="277"/>
      <c r="BE296" s="277"/>
      <c r="BF296" s="277"/>
      <c r="BG296" s="206"/>
    </row>
    <row r="297" spans="1:59" x14ac:dyDescent="0.3">
      <c r="A297" s="589"/>
      <c r="B297" s="590"/>
      <c r="C297" s="591"/>
      <c r="D297" s="591"/>
      <c r="E297" s="591"/>
      <c r="F297" s="591"/>
      <c r="G297" s="591"/>
      <c r="H297" s="591"/>
      <c r="I297" s="591"/>
    </row>
    <row r="298" spans="1:59" s="193" customFormat="1" ht="15.6" x14ac:dyDescent="0.3">
      <c r="A298" s="186"/>
      <c r="B298" s="187" t="s">
        <v>128</v>
      </c>
      <c r="C298" s="188"/>
      <c r="D298" s="188"/>
      <c r="E298" s="189"/>
      <c r="F298" s="189"/>
      <c r="G298" s="190" t="s">
        <v>161</v>
      </c>
      <c r="H298" s="191"/>
      <c r="I298" s="189"/>
      <c r="J298" s="572"/>
      <c r="K298" s="197"/>
      <c r="L298" s="197"/>
      <c r="M298" s="197"/>
      <c r="N298" s="197"/>
      <c r="O298" s="197"/>
      <c r="P298" s="197"/>
      <c r="Q298" s="197"/>
      <c r="R298" s="197"/>
      <c r="S298" s="197"/>
      <c r="T298" s="197"/>
      <c r="U298" s="197"/>
      <c r="V298" s="197"/>
      <c r="W298" s="197"/>
      <c r="X298" s="197"/>
      <c r="Y298" s="197"/>
      <c r="Z298" s="197"/>
      <c r="AA298" s="197"/>
      <c r="AB298" s="197"/>
      <c r="AC298" s="197"/>
      <c r="AD298" s="197"/>
      <c r="AE298" s="197"/>
      <c r="AF298" s="197"/>
      <c r="AG298" s="197"/>
      <c r="AH298" s="197"/>
      <c r="AI298" s="197"/>
      <c r="AJ298" s="197"/>
      <c r="AK298" s="197"/>
      <c r="AL298" s="197"/>
      <c r="AM298" s="197"/>
      <c r="AN298" s="197"/>
      <c r="AO298" s="197"/>
      <c r="AP298" s="197"/>
      <c r="AQ298" s="197"/>
      <c r="AR298" s="197"/>
      <c r="AS298" s="197"/>
      <c r="AT298" s="197"/>
      <c r="AU298" s="197"/>
      <c r="AV298" s="197"/>
      <c r="AW298" s="197"/>
      <c r="AX298" s="197"/>
      <c r="AY298" s="197"/>
      <c r="AZ298" s="197"/>
      <c r="BA298" s="197"/>
      <c r="BB298" s="197"/>
      <c r="BC298" s="197"/>
      <c r="BD298" s="197"/>
      <c r="BE298" s="197"/>
      <c r="BF298" s="197"/>
      <c r="BG298" s="189"/>
    </row>
    <row r="299" spans="1:59" s="193" customFormat="1" ht="15.6" x14ac:dyDescent="0.25">
      <c r="A299" s="192"/>
      <c r="B299" s="187" t="s">
        <v>129</v>
      </c>
      <c r="G299" s="194" t="s">
        <v>118</v>
      </c>
      <c r="J299" s="572"/>
      <c r="K299" s="197"/>
      <c r="L299" s="197"/>
      <c r="M299" s="197"/>
      <c r="N299" s="197"/>
      <c r="O299" s="197"/>
      <c r="P299" s="197"/>
      <c r="Q299" s="197"/>
      <c r="R299" s="197"/>
      <c r="S299" s="197"/>
      <c r="T299" s="197"/>
      <c r="U299" s="197"/>
      <c r="V299" s="197"/>
      <c r="W299" s="197"/>
      <c r="X299" s="197"/>
      <c r="Y299" s="197"/>
      <c r="Z299" s="197"/>
      <c r="AA299" s="197"/>
      <c r="AB299" s="197"/>
      <c r="AC299" s="197"/>
      <c r="AD299" s="197"/>
      <c r="AE299" s="197"/>
      <c r="AF299" s="197"/>
      <c r="AG299" s="197"/>
      <c r="AH299" s="197"/>
      <c r="AI299" s="197"/>
      <c r="AJ299" s="197"/>
      <c r="AK299" s="197"/>
      <c r="AL299" s="197"/>
      <c r="AM299" s="197"/>
      <c r="AN299" s="197"/>
      <c r="AO299" s="197"/>
      <c r="AP299" s="197"/>
      <c r="AQ299" s="197"/>
      <c r="AR299" s="197"/>
      <c r="AS299" s="197"/>
      <c r="AT299" s="197"/>
      <c r="AU299" s="197"/>
      <c r="AV299" s="197"/>
      <c r="AW299" s="197"/>
      <c r="AX299" s="197"/>
      <c r="AY299" s="197"/>
      <c r="AZ299" s="197"/>
      <c r="BA299" s="197"/>
      <c r="BB299" s="197"/>
      <c r="BC299" s="197"/>
      <c r="BD299" s="197"/>
      <c r="BE299" s="197"/>
      <c r="BF299" s="197"/>
      <c r="BG299" s="189"/>
    </row>
    <row r="300" spans="1:59" s="193" customFormat="1" ht="15.6" x14ac:dyDescent="0.25">
      <c r="A300" s="192"/>
      <c r="B300" s="187" t="s">
        <v>130</v>
      </c>
      <c r="G300" s="194" t="s">
        <v>119</v>
      </c>
      <c r="J300" s="572"/>
      <c r="K300" s="197"/>
      <c r="L300" s="197"/>
      <c r="M300" s="197"/>
      <c r="N300" s="197"/>
      <c r="O300" s="197"/>
      <c r="P300" s="197"/>
      <c r="Q300" s="197"/>
      <c r="R300" s="197"/>
      <c r="S300" s="197"/>
      <c r="T300" s="197"/>
      <c r="U300" s="197"/>
      <c r="V300" s="197"/>
      <c r="W300" s="197"/>
      <c r="X300" s="197"/>
      <c r="Y300" s="197"/>
      <c r="Z300" s="197"/>
      <c r="AA300" s="197"/>
      <c r="AB300" s="197"/>
      <c r="AC300" s="197"/>
      <c r="AD300" s="197"/>
      <c r="AE300" s="197"/>
      <c r="AF300" s="197"/>
      <c r="AG300" s="197"/>
      <c r="AH300" s="197"/>
      <c r="AI300" s="197"/>
      <c r="AJ300" s="197"/>
      <c r="AK300" s="197"/>
      <c r="AL300" s="197"/>
      <c r="AM300" s="197"/>
      <c r="AN300" s="197"/>
      <c r="AO300" s="197"/>
      <c r="AP300" s="197"/>
      <c r="AQ300" s="197"/>
      <c r="AR300" s="197"/>
      <c r="AS300" s="197"/>
      <c r="AT300" s="197"/>
      <c r="AU300" s="197"/>
      <c r="AV300" s="197"/>
      <c r="AW300" s="197"/>
      <c r="AX300" s="197"/>
      <c r="AY300" s="197"/>
      <c r="AZ300" s="197"/>
      <c r="BA300" s="197"/>
      <c r="BB300" s="197"/>
      <c r="BC300" s="197"/>
      <c r="BD300" s="197"/>
      <c r="BE300" s="197"/>
      <c r="BF300" s="197"/>
      <c r="BG300" s="189"/>
    </row>
    <row r="301" spans="1:59" s="189" customFormat="1" ht="15.6" x14ac:dyDescent="0.3">
      <c r="A301" s="186"/>
      <c r="B301" s="264"/>
      <c r="G301" s="265"/>
      <c r="J301" s="572"/>
      <c r="K301" s="197"/>
      <c r="L301" s="197"/>
      <c r="M301" s="197"/>
      <c r="N301" s="197"/>
      <c r="O301" s="197"/>
      <c r="P301" s="197"/>
      <c r="Q301" s="197"/>
      <c r="R301" s="197"/>
      <c r="S301" s="197"/>
      <c r="T301" s="197"/>
      <c r="U301" s="197"/>
      <c r="V301" s="197"/>
      <c r="W301" s="197"/>
      <c r="X301" s="197"/>
      <c r="Y301" s="197"/>
      <c r="Z301" s="197"/>
      <c r="AA301" s="197"/>
      <c r="AB301" s="197"/>
      <c r="AC301" s="197"/>
      <c r="AD301" s="197"/>
      <c r="AE301" s="197"/>
      <c r="AF301" s="197"/>
      <c r="AG301" s="197"/>
      <c r="AH301" s="197"/>
      <c r="AI301" s="197"/>
      <c r="AJ301" s="197"/>
      <c r="AK301" s="197"/>
      <c r="AL301" s="197"/>
      <c r="AM301" s="197"/>
      <c r="AN301" s="197"/>
      <c r="AO301" s="197"/>
      <c r="AP301" s="197"/>
      <c r="AQ301" s="197"/>
      <c r="AR301" s="197"/>
      <c r="AS301" s="197"/>
      <c r="AT301" s="197"/>
      <c r="AU301" s="197"/>
      <c r="AV301" s="197"/>
      <c r="AW301" s="197"/>
      <c r="AX301" s="197"/>
      <c r="AY301" s="197"/>
      <c r="AZ301" s="197"/>
      <c r="BA301" s="197"/>
      <c r="BB301" s="197"/>
      <c r="BC301" s="197"/>
      <c r="BD301" s="197"/>
      <c r="BE301" s="197"/>
      <c r="BF301" s="197"/>
    </row>
    <row r="302" spans="1:59" s="197" customFormat="1" ht="13.2" x14ac:dyDescent="0.25">
      <c r="A302" s="266"/>
      <c r="B302" s="267"/>
      <c r="J302" s="572"/>
    </row>
    <row r="303" spans="1:59" s="263" customFormat="1" x14ac:dyDescent="0.3">
      <c r="A303" s="268"/>
      <c r="B303" s="269"/>
      <c r="J303" s="550"/>
    </row>
    <row r="304" spans="1:59" s="263" customFormat="1" x14ac:dyDescent="0.3">
      <c r="A304" s="268"/>
      <c r="B304" s="269"/>
      <c r="J304" s="550"/>
    </row>
    <row r="305" spans="1:10" s="263" customFormat="1" x14ac:dyDescent="0.3">
      <c r="A305" s="268"/>
      <c r="B305" s="269"/>
      <c r="J305" s="550"/>
    </row>
    <row r="306" spans="1:10" s="263" customFormat="1" x14ac:dyDescent="0.3">
      <c r="A306" s="268"/>
      <c r="B306" s="269"/>
      <c r="J306" s="550"/>
    </row>
    <row r="307" spans="1:10" s="263" customFormat="1" x14ac:dyDescent="0.3">
      <c r="A307" s="268"/>
      <c r="B307" s="269"/>
      <c r="J307" s="550"/>
    </row>
    <row r="308" spans="1:10" s="263" customFormat="1" x14ac:dyDescent="0.3">
      <c r="A308" s="268"/>
      <c r="B308" s="269"/>
      <c r="J308" s="550"/>
    </row>
    <row r="309" spans="1:10" s="263" customFormat="1" x14ac:dyDescent="0.3">
      <c r="A309" s="268"/>
      <c r="B309" s="269"/>
      <c r="J309" s="550"/>
    </row>
    <row r="310" spans="1:10" s="263" customFormat="1" x14ac:dyDescent="0.3">
      <c r="A310" s="268"/>
      <c r="B310" s="269"/>
      <c r="J310" s="550"/>
    </row>
    <row r="311" spans="1:10" s="263" customFormat="1" x14ac:dyDescent="0.3">
      <c r="A311" s="268"/>
      <c r="B311" s="269"/>
      <c r="J311" s="550"/>
    </row>
    <row r="312" spans="1:10" s="263" customFormat="1" x14ac:dyDescent="0.3">
      <c r="A312" s="268"/>
      <c r="B312" s="269"/>
      <c r="J312" s="550"/>
    </row>
    <row r="313" spans="1:10" s="263" customFormat="1" x14ac:dyDescent="0.3">
      <c r="A313" s="268"/>
      <c r="B313" s="269"/>
      <c r="J313" s="550"/>
    </row>
    <row r="314" spans="1:10" s="263" customFormat="1" x14ac:dyDescent="0.3">
      <c r="A314" s="268"/>
      <c r="B314" s="269"/>
      <c r="J314" s="550"/>
    </row>
    <row r="315" spans="1:10" s="263" customFormat="1" x14ac:dyDescent="0.3">
      <c r="A315" s="268"/>
      <c r="B315" s="269"/>
      <c r="J315" s="550"/>
    </row>
    <row r="316" spans="1:10" s="263" customFormat="1" x14ac:dyDescent="0.3">
      <c r="A316" s="268"/>
      <c r="B316" s="269"/>
      <c r="J316" s="550"/>
    </row>
    <row r="317" spans="1:10" s="263" customFormat="1" x14ac:dyDescent="0.3">
      <c r="A317" s="268"/>
      <c r="B317" s="269"/>
      <c r="J317" s="550"/>
    </row>
    <row r="318" spans="1:10" s="263" customFormat="1" x14ac:dyDescent="0.3">
      <c r="A318" s="268"/>
      <c r="B318" s="269"/>
      <c r="J318" s="550"/>
    </row>
    <row r="319" spans="1:10" s="263" customFormat="1" x14ac:dyDescent="0.3">
      <c r="A319" s="268"/>
      <c r="B319" s="269"/>
      <c r="J319" s="550"/>
    </row>
    <row r="320" spans="1:10" s="263" customFormat="1" x14ac:dyDescent="0.3">
      <c r="A320" s="268"/>
      <c r="B320" s="269"/>
      <c r="J320" s="550"/>
    </row>
    <row r="321" spans="1:10" s="263" customFormat="1" x14ac:dyDescent="0.3">
      <c r="A321" s="268"/>
      <c r="B321" s="269"/>
      <c r="J321" s="550"/>
    </row>
    <row r="322" spans="1:10" s="263" customFormat="1" x14ac:dyDescent="0.3">
      <c r="A322" s="268"/>
      <c r="B322" s="269"/>
      <c r="J322" s="550"/>
    </row>
    <row r="323" spans="1:10" s="263" customFormat="1" x14ac:dyDescent="0.3">
      <c r="A323" s="268"/>
      <c r="B323" s="269"/>
      <c r="J323" s="550"/>
    </row>
    <row r="324" spans="1:10" s="263" customFormat="1" x14ac:dyDescent="0.3">
      <c r="A324" s="268"/>
      <c r="B324" s="269"/>
      <c r="J324" s="550"/>
    </row>
    <row r="325" spans="1:10" s="263" customFormat="1" x14ac:dyDescent="0.3">
      <c r="A325" s="268"/>
      <c r="B325" s="269"/>
      <c r="J325" s="550"/>
    </row>
    <row r="326" spans="1:10" s="263" customFormat="1" x14ac:dyDescent="0.3">
      <c r="A326" s="268"/>
      <c r="B326" s="269"/>
      <c r="J326" s="550"/>
    </row>
    <row r="327" spans="1:10" s="263" customFormat="1" x14ac:dyDescent="0.3">
      <c r="A327" s="268"/>
      <c r="B327" s="269"/>
      <c r="J327" s="550"/>
    </row>
    <row r="328" spans="1:10" s="263" customFormat="1" x14ac:dyDescent="0.3">
      <c r="A328" s="268"/>
      <c r="B328" s="269"/>
      <c r="J328" s="550"/>
    </row>
    <row r="329" spans="1:10" s="263" customFormat="1" x14ac:dyDescent="0.3">
      <c r="A329" s="268"/>
      <c r="B329" s="269"/>
      <c r="J329" s="550"/>
    </row>
    <row r="330" spans="1:10" s="263" customFormat="1" x14ac:dyDescent="0.3">
      <c r="A330" s="268"/>
      <c r="B330" s="269"/>
      <c r="J330" s="550"/>
    </row>
    <row r="331" spans="1:10" s="263" customFormat="1" x14ac:dyDescent="0.3">
      <c r="A331" s="268"/>
      <c r="B331" s="269"/>
      <c r="J331" s="550"/>
    </row>
    <row r="332" spans="1:10" s="263" customFormat="1" x14ac:dyDescent="0.3">
      <c r="A332" s="268"/>
      <c r="B332" s="269"/>
      <c r="J332" s="550"/>
    </row>
    <row r="333" spans="1:10" s="263" customFormat="1" x14ac:dyDescent="0.3">
      <c r="A333" s="268"/>
      <c r="B333" s="269"/>
      <c r="J333" s="550"/>
    </row>
    <row r="334" spans="1:10" s="263" customFormat="1" x14ac:dyDescent="0.3">
      <c r="A334" s="268"/>
      <c r="B334" s="269"/>
      <c r="J334" s="550"/>
    </row>
    <row r="335" spans="1:10" s="263" customFormat="1" x14ac:dyDescent="0.3">
      <c r="A335" s="268"/>
      <c r="B335" s="269"/>
      <c r="J335" s="550"/>
    </row>
    <row r="336" spans="1:10" s="263" customFormat="1" x14ac:dyDescent="0.3">
      <c r="A336" s="268"/>
      <c r="B336" s="269"/>
      <c r="J336" s="550"/>
    </row>
    <row r="337" spans="1:10" s="263" customFormat="1" x14ac:dyDescent="0.3">
      <c r="A337" s="268"/>
      <c r="B337" s="269"/>
      <c r="J337" s="550"/>
    </row>
    <row r="338" spans="1:10" s="263" customFormat="1" x14ac:dyDescent="0.3">
      <c r="A338" s="268"/>
      <c r="B338" s="269"/>
      <c r="J338" s="550"/>
    </row>
    <row r="339" spans="1:10" s="263" customFormat="1" x14ac:dyDescent="0.3">
      <c r="A339" s="268"/>
      <c r="B339" s="269"/>
      <c r="J339" s="550"/>
    </row>
    <row r="340" spans="1:10" s="263" customFormat="1" x14ac:dyDescent="0.3">
      <c r="A340" s="268"/>
      <c r="B340" s="269"/>
      <c r="J340" s="550"/>
    </row>
    <row r="341" spans="1:10" s="263" customFormat="1" x14ac:dyDescent="0.3">
      <c r="A341" s="268"/>
      <c r="B341" s="269"/>
      <c r="J341" s="550"/>
    </row>
    <row r="342" spans="1:10" s="263" customFormat="1" x14ac:dyDescent="0.3">
      <c r="A342" s="268"/>
      <c r="B342" s="269"/>
      <c r="J342" s="550"/>
    </row>
    <row r="343" spans="1:10" s="263" customFormat="1" x14ac:dyDescent="0.3">
      <c r="A343" s="268"/>
      <c r="B343" s="269"/>
      <c r="J343" s="550"/>
    </row>
    <row r="344" spans="1:10" s="263" customFormat="1" x14ac:dyDescent="0.3">
      <c r="A344" s="268"/>
      <c r="B344" s="269"/>
      <c r="J344" s="550"/>
    </row>
    <row r="345" spans="1:10" s="263" customFormat="1" x14ac:dyDescent="0.3">
      <c r="A345" s="268"/>
      <c r="B345" s="269"/>
      <c r="J345" s="550"/>
    </row>
    <row r="346" spans="1:10" s="263" customFormat="1" x14ac:dyDescent="0.3">
      <c r="A346" s="268"/>
      <c r="B346" s="269"/>
      <c r="J346" s="550"/>
    </row>
    <row r="347" spans="1:10" s="263" customFormat="1" x14ac:dyDescent="0.3">
      <c r="A347" s="268"/>
      <c r="B347" s="269"/>
      <c r="J347" s="550"/>
    </row>
    <row r="348" spans="1:10" s="263" customFormat="1" x14ac:dyDescent="0.3">
      <c r="A348" s="268"/>
      <c r="B348" s="269"/>
      <c r="J348" s="550"/>
    </row>
    <row r="349" spans="1:10" s="263" customFormat="1" x14ac:dyDescent="0.3">
      <c r="A349" s="268"/>
      <c r="B349" s="269"/>
      <c r="J349" s="550"/>
    </row>
    <row r="350" spans="1:10" s="263" customFormat="1" x14ac:dyDescent="0.3">
      <c r="A350" s="268"/>
      <c r="B350" s="269"/>
      <c r="J350" s="550"/>
    </row>
    <row r="351" spans="1:10" s="263" customFormat="1" x14ac:dyDescent="0.3">
      <c r="A351" s="268"/>
      <c r="B351" s="269"/>
      <c r="J351" s="550"/>
    </row>
    <row r="352" spans="1:10" s="263" customFormat="1" x14ac:dyDescent="0.3">
      <c r="A352" s="268"/>
      <c r="B352" s="269"/>
      <c r="J352" s="550"/>
    </row>
    <row r="353" spans="1:10" s="263" customFormat="1" x14ac:dyDescent="0.3">
      <c r="A353" s="268"/>
      <c r="B353" s="269"/>
      <c r="J353" s="550"/>
    </row>
    <row r="354" spans="1:10" s="263" customFormat="1" x14ac:dyDescent="0.3">
      <c r="A354" s="268"/>
      <c r="B354" s="269"/>
      <c r="J354" s="550"/>
    </row>
    <row r="355" spans="1:10" s="263" customFormat="1" x14ac:dyDescent="0.3">
      <c r="A355" s="268"/>
      <c r="B355" s="269"/>
      <c r="J355" s="550"/>
    </row>
    <row r="356" spans="1:10" s="263" customFormat="1" x14ac:dyDescent="0.3">
      <c r="A356" s="268"/>
      <c r="B356" s="269"/>
      <c r="J356" s="550"/>
    </row>
    <row r="357" spans="1:10" s="263" customFormat="1" x14ac:dyDescent="0.3">
      <c r="A357" s="268"/>
      <c r="B357" s="269"/>
      <c r="J357" s="550"/>
    </row>
    <row r="358" spans="1:10" s="263" customFormat="1" x14ac:dyDescent="0.3">
      <c r="A358" s="268"/>
      <c r="B358" s="269"/>
      <c r="J358" s="550"/>
    </row>
    <row r="359" spans="1:10" s="263" customFormat="1" x14ac:dyDescent="0.3">
      <c r="A359" s="268"/>
      <c r="B359" s="269"/>
      <c r="J359" s="550"/>
    </row>
    <row r="360" spans="1:10" s="263" customFormat="1" x14ac:dyDescent="0.3">
      <c r="A360" s="268"/>
      <c r="B360" s="269"/>
      <c r="J360" s="550"/>
    </row>
    <row r="361" spans="1:10" s="263" customFormat="1" x14ac:dyDescent="0.3">
      <c r="A361" s="268"/>
      <c r="B361" s="269"/>
      <c r="J361" s="550"/>
    </row>
    <row r="362" spans="1:10" s="263" customFormat="1" x14ac:dyDescent="0.3">
      <c r="A362" s="268"/>
      <c r="B362" s="269"/>
      <c r="J362" s="550"/>
    </row>
    <row r="363" spans="1:10" s="263" customFormat="1" x14ac:dyDescent="0.3">
      <c r="A363" s="268"/>
      <c r="B363" s="269"/>
      <c r="J363" s="550"/>
    </row>
    <row r="364" spans="1:10" s="263" customFormat="1" x14ac:dyDescent="0.3">
      <c r="A364" s="268"/>
      <c r="B364" s="269"/>
      <c r="J364" s="550"/>
    </row>
    <row r="365" spans="1:10" s="263" customFormat="1" x14ac:dyDescent="0.3">
      <c r="A365" s="268"/>
      <c r="B365" s="269"/>
      <c r="J365" s="550"/>
    </row>
    <row r="366" spans="1:10" s="263" customFormat="1" x14ac:dyDescent="0.3">
      <c r="A366" s="268"/>
      <c r="B366" s="269"/>
      <c r="J366" s="550"/>
    </row>
    <row r="367" spans="1:10" s="263" customFormat="1" x14ac:dyDescent="0.3">
      <c r="A367" s="268"/>
      <c r="B367" s="269"/>
      <c r="J367" s="550"/>
    </row>
    <row r="368" spans="1:10" s="263" customFormat="1" x14ac:dyDescent="0.3">
      <c r="A368" s="268"/>
      <c r="B368" s="269"/>
      <c r="J368" s="550"/>
    </row>
    <row r="369" spans="1:10" s="263" customFormat="1" x14ac:dyDescent="0.3">
      <c r="A369" s="268"/>
      <c r="B369" s="269"/>
      <c r="J369" s="550"/>
    </row>
    <row r="370" spans="1:10" s="263" customFormat="1" x14ac:dyDescent="0.3">
      <c r="A370" s="268"/>
      <c r="B370" s="269"/>
      <c r="J370" s="550"/>
    </row>
    <row r="371" spans="1:10" s="263" customFormat="1" x14ac:dyDescent="0.3">
      <c r="A371" s="268"/>
      <c r="B371" s="269"/>
      <c r="J371" s="550"/>
    </row>
    <row r="372" spans="1:10" s="263" customFormat="1" x14ac:dyDescent="0.3">
      <c r="A372" s="268"/>
      <c r="B372" s="269"/>
      <c r="J372" s="550"/>
    </row>
    <row r="373" spans="1:10" s="263" customFormat="1" x14ac:dyDescent="0.3">
      <c r="A373" s="268"/>
      <c r="B373" s="269"/>
      <c r="J373" s="550"/>
    </row>
    <row r="374" spans="1:10" s="263" customFormat="1" x14ac:dyDescent="0.3">
      <c r="A374" s="268"/>
      <c r="B374" s="269"/>
      <c r="J374" s="550"/>
    </row>
    <row r="375" spans="1:10" s="263" customFormat="1" x14ac:dyDescent="0.3">
      <c r="A375" s="268"/>
      <c r="B375" s="269"/>
      <c r="J375" s="550"/>
    </row>
    <row r="376" spans="1:10" s="263" customFormat="1" x14ac:dyDescent="0.3">
      <c r="A376" s="268"/>
      <c r="B376" s="269"/>
      <c r="J376" s="550"/>
    </row>
    <row r="377" spans="1:10" s="263" customFormat="1" x14ac:dyDescent="0.3">
      <c r="A377" s="268"/>
      <c r="B377" s="269"/>
      <c r="J377" s="550"/>
    </row>
    <row r="378" spans="1:10" s="263" customFormat="1" x14ac:dyDescent="0.3">
      <c r="A378" s="268"/>
      <c r="B378" s="269"/>
      <c r="J378" s="550"/>
    </row>
    <row r="379" spans="1:10" s="263" customFormat="1" x14ac:dyDescent="0.3">
      <c r="A379" s="268"/>
      <c r="B379" s="269"/>
      <c r="J379" s="550"/>
    </row>
    <row r="380" spans="1:10" s="263" customFormat="1" x14ac:dyDescent="0.3">
      <c r="A380" s="268"/>
      <c r="B380" s="269"/>
      <c r="J380" s="550"/>
    </row>
    <row r="381" spans="1:10" s="263" customFormat="1" x14ac:dyDescent="0.3">
      <c r="A381" s="268"/>
      <c r="B381" s="269"/>
      <c r="J381" s="550"/>
    </row>
    <row r="382" spans="1:10" s="263" customFormat="1" x14ac:dyDescent="0.3">
      <c r="A382" s="268"/>
      <c r="B382" s="269"/>
      <c r="J382" s="550"/>
    </row>
    <row r="383" spans="1:10" s="263" customFormat="1" x14ac:dyDescent="0.3">
      <c r="A383" s="268"/>
      <c r="B383" s="269"/>
      <c r="J383" s="550"/>
    </row>
    <row r="384" spans="1:10" s="263" customFormat="1" x14ac:dyDescent="0.3">
      <c r="A384" s="268"/>
      <c r="B384" s="269"/>
      <c r="J384" s="550"/>
    </row>
    <row r="385" spans="1:10" s="263" customFormat="1" x14ac:dyDescent="0.3">
      <c r="A385" s="268"/>
      <c r="B385" s="269"/>
      <c r="J385" s="550"/>
    </row>
    <row r="386" spans="1:10" s="263" customFormat="1" x14ac:dyDescent="0.3">
      <c r="A386" s="268"/>
      <c r="B386" s="269"/>
      <c r="J386" s="550"/>
    </row>
    <row r="387" spans="1:10" s="263" customFormat="1" x14ac:dyDescent="0.3">
      <c r="A387" s="268"/>
      <c r="B387" s="269"/>
      <c r="J387" s="550"/>
    </row>
    <row r="388" spans="1:10" s="263" customFormat="1" x14ac:dyDescent="0.3">
      <c r="A388" s="268"/>
      <c r="B388" s="269"/>
      <c r="J388" s="550"/>
    </row>
    <row r="389" spans="1:10" s="263" customFormat="1" x14ac:dyDescent="0.3">
      <c r="A389" s="268"/>
      <c r="B389" s="269"/>
      <c r="J389" s="550"/>
    </row>
    <row r="390" spans="1:10" s="263" customFormat="1" x14ac:dyDescent="0.3">
      <c r="A390" s="268"/>
      <c r="B390" s="269"/>
      <c r="J390" s="550"/>
    </row>
    <row r="391" spans="1:10" s="263" customFormat="1" x14ac:dyDescent="0.3">
      <c r="A391" s="268"/>
      <c r="B391" s="269"/>
      <c r="J391" s="550"/>
    </row>
    <row r="392" spans="1:10" s="263" customFormat="1" x14ac:dyDescent="0.3">
      <c r="A392" s="268"/>
      <c r="B392" s="269"/>
      <c r="J392" s="550"/>
    </row>
    <row r="393" spans="1:10" s="263" customFormat="1" x14ac:dyDescent="0.3">
      <c r="A393" s="268"/>
      <c r="B393" s="269"/>
      <c r="J393" s="550"/>
    </row>
    <row r="394" spans="1:10" s="263" customFormat="1" x14ac:dyDescent="0.3">
      <c r="A394" s="268"/>
      <c r="B394" s="269"/>
      <c r="J394" s="550"/>
    </row>
    <row r="395" spans="1:10" s="263" customFormat="1" x14ac:dyDescent="0.3">
      <c r="A395" s="268"/>
      <c r="B395" s="269"/>
      <c r="J395" s="550"/>
    </row>
    <row r="396" spans="1:10" s="263" customFormat="1" x14ac:dyDescent="0.3">
      <c r="A396" s="268"/>
      <c r="B396" s="269"/>
      <c r="J396" s="550"/>
    </row>
    <row r="397" spans="1:10" s="263" customFormat="1" x14ac:dyDescent="0.3">
      <c r="A397" s="268"/>
      <c r="B397" s="269"/>
      <c r="J397" s="550"/>
    </row>
    <row r="398" spans="1:10" s="263" customFormat="1" x14ac:dyDescent="0.3">
      <c r="A398" s="268"/>
      <c r="B398" s="269"/>
      <c r="J398" s="550"/>
    </row>
    <row r="399" spans="1:10" s="263" customFormat="1" x14ac:dyDescent="0.3">
      <c r="A399" s="268"/>
      <c r="B399" s="269"/>
      <c r="J399" s="550"/>
    </row>
    <row r="400" spans="1:10" s="263" customFormat="1" x14ac:dyDescent="0.3">
      <c r="A400" s="268"/>
      <c r="B400" s="269"/>
      <c r="J400" s="550"/>
    </row>
    <row r="401" spans="1:10" s="263" customFormat="1" x14ac:dyDescent="0.3">
      <c r="A401" s="268"/>
      <c r="B401" s="269"/>
      <c r="J401" s="550"/>
    </row>
    <row r="402" spans="1:10" s="263" customFormat="1" x14ac:dyDescent="0.3">
      <c r="A402" s="268"/>
      <c r="B402" s="269"/>
      <c r="J402" s="550"/>
    </row>
    <row r="403" spans="1:10" s="263" customFormat="1" x14ac:dyDescent="0.3">
      <c r="A403" s="268"/>
      <c r="B403" s="269"/>
      <c r="J403" s="550"/>
    </row>
    <row r="404" spans="1:10" s="263" customFormat="1" x14ac:dyDescent="0.3">
      <c r="A404" s="268"/>
      <c r="B404" s="269"/>
      <c r="J404" s="550"/>
    </row>
    <row r="405" spans="1:10" s="263" customFormat="1" x14ac:dyDescent="0.3">
      <c r="A405" s="268"/>
      <c r="B405" s="269"/>
      <c r="J405" s="550"/>
    </row>
    <row r="406" spans="1:10" s="263" customFormat="1" x14ac:dyDescent="0.3">
      <c r="A406" s="268"/>
      <c r="B406" s="269"/>
      <c r="J406" s="550"/>
    </row>
    <row r="407" spans="1:10" s="263" customFormat="1" x14ac:dyDescent="0.3">
      <c r="A407" s="268"/>
      <c r="B407" s="269"/>
      <c r="J407" s="550"/>
    </row>
    <row r="408" spans="1:10" s="263" customFormat="1" x14ac:dyDescent="0.3">
      <c r="A408" s="268"/>
      <c r="B408" s="269"/>
      <c r="J408" s="550"/>
    </row>
    <row r="409" spans="1:10" s="263" customFormat="1" x14ac:dyDescent="0.3">
      <c r="A409" s="268"/>
      <c r="B409" s="269"/>
      <c r="J409" s="550"/>
    </row>
    <row r="410" spans="1:10" s="263" customFormat="1" x14ac:dyDescent="0.3">
      <c r="A410" s="268"/>
      <c r="B410" s="269"/>
      <c r="J410" s="550"/>
    </row>
    <row r="411" spans="1:10" s="263" customFormat="1" x14ac:dyDescent="0.3">
      <c r="A411" s="268"/>
      <c r="B411" s="269"/>
      <c r="J411" s="550"/>
    </row>
    <row r="412" spans="1:10" s="263" customFormat="1" x14ac:dyDescent="0.3">
      <c r="A412" s="268"/>
      <c r="B412" s="269"/>
      <c r="J412" s="550"/>
    </row>
    <row r="413" spans="1:10" s="263" customFormat="1" x14ac:dyDescent="0.3">
      <c r="A413" s="268"/>
      <c r="B413" s="269"/>
      <c r="J413" s="550"/>
    </row>
    <row r="414" spans="1:10" s="263" customFormat="1" x14ac:dyDescent="0.3">
      <c r="A414" s="268"/>
      <c r="B414" s="269"/>
      <c r="J414" s="550"/>
    </row>
    <row r="415" spans="1:10" s="263" customFormat="1" x14ac:dyDescent="0.3">
      <c r="A415" s="268"/>
      <c r="B415" s="269"/>
      <c r="J415" s="550"/>
    </row>
    <row r="416" spans="1:10" s="263" customFormat="1" x14ac:dyDescent="0.3">
      <c r="A416" s="268"/>
      <c r="B416" s="269"/>
      <c r="J416" s="550"/>
    </row>
    <row r="417" spans="1:10" s="263" customFormat="1" x14ac:dyDescent="0.3">
      <c r="A417" s="268"/>
      <c r="B417" s="269"/>
      <c r="J417" s="550"/>
    </row>
    <row r="418" spans="1:10" s="263" customFormat="1" x14ac:dyDescent="0.3">
      <c r="A418" s="268"/>
      <c r="B418" s="269"/>
      <c r="J418" s="550"/>
    </row>
    <row r="419" spans="1:10" s="263" customFormat="1" x14ac:dyDescent="0.3">
      <c r="A419" s="268"/>
      <c r="B419" s="269"/>
      <c r="J419" s="550"/>
    </row>
    <row r="420" spans="1:10" s="263" customFormat="1" x14ac:dyDescent="0.3">
      <c r="A420" s="268"/>
      <c r="B420" s="269"/>
      <c r="J420" s="550"/>
    </row>
    <row r="421" spans="1:10" s="263" customFormat="1" x14ac:dyDescent="0.3">
      <c r="A421" s="268"/>
      <c r="B421" s="269"/>
      <c r="J421" s="550"/>
    </row>
    <row r="422" spans="1:10" s="263" customFormat="1" x14ac:dyDescent="0.3">
      <c r="A422" s="268"/>
      <c r="B422" s="269"/>
      <c r="J422" s="550"/>
    </row>
    <row r="423" spans="1:10" s="263" customFormat="1" x14ac:dyDescent="0.3">
      <c r="A423" s="268"/>
      <c r="B423" s="269"/>
      <c r="J423" s="550"/>
    </row>
    <row r="424" spans="1:10" s="263" customFormat="1" x14ac:dyDescent="0.3">
      <c r="A424" s="268"/>
      <c r="B424" s="269"/>
      <c r="J424" s="550"/>
    </row>
    <row r="425" spans="1:10" s="263" customFormat="1" x14ac:dyDescent="0.3">
      <c r="A425" s="268"/>
      <c r="B425" s="269"/>
      <c r="J425" s="550"/>
    </row>
    <row r="426" spans="1:10" s="263" customFormat="1" x14ac:dyDescent="0.3">
      <c r="A426" s="268"/>
      <c r="B426" s="269"/>
      <c r="J426" s="550"/>
    </row>
    <row r="427" spans="1:10" s="263" customFormat="1" x14ac:dyDescent="0.3">
      <c r="A427" s="268"/>
      <c r="B427" s="269"/>
      <c r="J427" s="550"/>
    </row>
    <row r="428" spans="1:10" s="263" customFormat="1" x14ac:dyDescent="0.3">
      <c r="A428" s="268"/>
      <c r="B428" s="269"/>
      <c r="J428" s="550"/>
    </row>
    <row r="429" spans="1:10" s="263" customFormat="1" x14ac:dyDescent="0.3">
      <c r="A429" s="268"/>
      <c r="B429" s="269"/>
      <c r="J429" s="550"/>
    </row>
    <row r="430" spans="1:10" s="263" customFormat="1" x14ac:dyDescent="0.3">
      <c r="A430" s="268"/>
      <c r="B430" s="269"/>
      <c r="J430" s="550"/>
    </row>
    <row r="431" spans="1:10" s="263" customFormat="1" x14ac:dyDescent="0.3">
      <c r="A431" s="268"/>
      <c r="B431" s="269"/>
      <c r="J431" s="550"/>
    </row>
    <row r="432" spans="1:10" s="263" customFormat="1" x14ac:dyDescent="0.3">
      <c r="A432" s="268"/>
      <c r="B432" s="269"/>
      <c r="J432" s="550"/>
    </row>
    <row r="433" spans="1:10" s="263" customFormat="1" x14ac:dyDescent="0.3">
      <c r="A433" s="268"/>
      <c r="B433" s="269"/>
      <c r="J433" s="550"/>
    </row>
    <row r="434" spans="1:10" s="263" customFormat="1" x14ac:dyDescent="0.3">
      <c r="A434" s="268"/>
      <c r="B434" s="269"/>
      <c r="J434" s="550"/>
    </row>
    <row r="435" spans="1:10" s="263" customFormat="1" x14ac:dyDescent="0.3">
      <c r="A435" s="268"/>
      <c r="B435" s="269"/>
      <c r="J435" s="550"/>
    </row>
    <row r="436" spans="1:10" s="263" customFormat="1" x14ac:dyDescent="0.3">
      <c r="A436" s="268"/>
      <c r="B436" s="269"/>
      <c r="J436" s="550"/>
    </row>
    <row r="437" spans="1:10" s="263" customFormat="1" x14ac:dyDescent="0.3">
      <c r="A437" s="268"/>
      <c r="B437" s="269"/>
      <c r="J437" s="550"/>
    </row>
    <row r="438" spans="1:10" s="263" customFormat="1" x14ac:dyDescent="0.3">
      <c r="A438" s="268"/>
      <c r="B438" s="269"/>
      <c r="J438" s="550"/>
    </row>
    <row r="439" spans="1:10" s="263" customFormat="1" x14ac:dyDescent="0.3">
      <c r="A439" s="268"/>
      <c r="B439" s="269"/>
      <c r="J439" s="550"/>
    </row>
    <row r="440" spans="1:10" s="263" customFormat="1" x14ac:dyDescent="0.3">
      <c r="A440" s="268"/>
      <c r="B440" s="269"/>
      <c r="J440" s="550"/>
    </row>
    <row r="441" spans="1:10" s="263" customFormat="1" x14ac:dyDescent="0.3">
      <c r="A441" s="268"/>
      <c r="B441" s="269"/>
      <c r="J441" s="550"/>
    </row>
    <row r="442" spans="1:10" s="263" customFormat="1" x14ac:dyDescent="0.3">
      <c r="A442" s="268"/>
      <c r="B442" s="269"/>
      <c r="J442" s="550"/>
    </row>
    <row r="443" spans="1:10" s="263" customFormat="1" x14ac:dyDescent="0.3">
      <c r="A443" s="268"/>
      <c r="B443" s="269"/>
      <c r="J443" s="550"/>
    </row>
    <row r="444" spans="1:10" s="263" customFormat="1" x14ac:dyDescent="0.3">
      <c r="A444" s="268"/>
      <c r="B444" s="269"/>
      <c r="J444" s="550"/>
    </row>
    <row r="445" spans="1:10" s="263" customFormat="1" x14ac:dyDescent="0.3">
      <c r="A445" s="268"/>
      <c r="B445" s="269"/>
      <c r="J445" s="550"/>
    </row>
    <row r="446" spans="1:10" s="263" customFormat="1" x14ac:dyDescent="0.3">
      <c r="A446" s="268"/>
      <c r="B446" s="269"/>
      <c r="J446" s="550"/>
    </row>
    <row r="447" spans="1:10" s="263" customFormat="1" x14ac:dyDescent="0.3">
      <c r="A447" s="268"/>
      <c r="B447" s="269"/>
      <c r="J447" s="550"/>
    </row>
    <row r="448" spans="1:10" s="263" customFormat="1" x14ac:dyDescent="0.3">
      <c r="A448" s="268"/>
      <c r="B448" s="269"/>
      <c r="J448" s="550"/>
    </row>
    <row r="449" spans="1:10" s="263" customFormat="1" x14ac:dyDescent="0.3">
      <c r="A449" s="268"/>
      <c r="B449" s="269"/>
      <c r="J449" s="550"/>
    </row>
    <row r="450" spans="1:10" s="263" customFormat="1" x14ac:dyDescent="0.3">
      <c r="A450" s="268"/>
      <c r="B450" s="269"/>
      <c r="J450" s="550"/>
    </row>
    <row r="451" spans="1:10" s="263" customFormat="1" x14ac:dyDescent="0.3">
      <c r="A451" s="268"/>
      <c r="B451" s="269"/>
      <c r="J451" s="550"/>
    </row>
    <row r="452" spans="1:10" s="263" customFormat="1" x14ac:dyDescent="0.3">
      <c r="A452" s="268"/>
      <c r="B452" s="269"/>
      <c r="J452" s="550"/>
    </row>
    <row r="453" spans="1:10" s="263" customFormat="1" x14ac:dyDescent="0.3">
      <c r="A453" s="268"/>
      <c r="B453" s="269"/>
      <c r="J453" s="550"/>
    </row>
    <row r="454" spans="1:10" s="263" customFormat="1" x14ac:dyDescent="0.3">
      <c r="A454" s="268"/>
      <c r="B454" s="269"/>
      <c r="J454" s="550"/>
    </row>
    <row r="455" spans="1:10" s="263" customFormat="1" x14ac:dyDescent="0.3">
      <c r="A455" s="268"/>
      <c r="B455" s="269"/>
      <c r="J455" s="550"/>
    </row>
    <row r="456" spans="1:10" s="263" customFormat="1" x14ac:dyDescent="0.3">
      <c r="A456" s="268"/>
      <c r="B456" s="269"/>
      <c r="J456" s="550"/>
    </row>
    <row r="457" spans="1:10" s="263" customFormat="1" x14ac:dyDescent="0.3">
      <c r="A457" s="268"/>
      <c r="B457" s="269"/>
      <c r="J457" s="550"/>
    </row>
    <row r="458" spans="1:10" s="263" customFormat="1" x14ac:dyDescent="0.3">
      <c r="A458" s="268"/>
      <c r="B458" s="269"/>
      <c r="J458" s="550"/>
    </row>
    <row r="459" spans="1:10" s="263" customFormat="1" x14ac:dyDescent="0.3">
      <c r="A459" s="268"/>
      <c r="B459" s="269"/>
      <c r="J459" s="550"/>
    </row>
    <row r="460" spans="1:10" s="263" customFormat="1" x14ac:dyDescent="0.3">
      <c r="A460" s="268"/>
      <c r="B460" s="269"/>
      <c r="J460" s="550"/>
    </row>
    <row r="461" spans="1:10" s="263" customFormat="1" x14ac:dyDescent="0.3">
      <c r="A461" s="268"/>
      <c r="B461" s="269"/>
      <c r="J461" s="550"/>
    </row>
    <row r="462" spans="1:10" s="263" customFormat="1" x14ac:dyDescent="0.3">
      <c r="A462" s="268"/>
      <c r="B462" s="269"/>
      <c r="J462" s="550"/>
    </row>
    <row r="463" spans="1:10" s="263" customFormat="1" x14ac:dyDescent="0.3">
      <c r="A463" s="268"/>
      <c r="B463" s="269"/>
      <c r="J463" s="550"/>
    </row>
    <row r="464" spans="1:10" s="263" customFormat="1" x14ac:dyDescent="0.3">
      <c r="A464" s="268"/>
      <c r="B464" s="269"/>
      <c r="J464" s="550"/>
    </row>
    <row r="465" spans="1:10" s="263" customFormat="1" x14ac:dyDescent="0.3">
      <c r="A465" s="268"/>
      <c r="B465" s="269"/>
      <c r="J465" s="550"/>
    </row>
    <row r="466" spans="1:10" s="263" customFormat="1" x14ac:dyDescent="0.3">
      <c r="A466" s="268"/>
      <c r="B466" s="269"/>
      <c r="J466" s="550"/>
    </row>
    <row r="467" spans="1:10" s="263" customFormat="1" x14ac:dyDescent="0.3">
      <c r="A467" s="268"/>
      <c r="B467" s="269"/>
      <c r="J467" s="550"/>
    </row>
    <row r="468" spans="1:10" s="263" customFormat="1" x14ac:dyDescent="0.3">
      <c r="A468" s="268"/>
      <c r="B468" s="269"/>
      <c r="J468" s="550"/>
    </row>
    <row r="469" spans="1:10" s="263" customFormat="1" x14ac:dyDescent="0.3">
      <c r="A469" s="268"/>
      <c r="B469" s="269"/>
      <c r="J469" s="550"/>
    </row>
    <row r="470" spans="1:10" s="263" customFormat="1" x14ac:dyDescent="0.3">
      <c r="A470" s="268"/>
      <c r="B470" s="269"/>
      <c r="J470" s="550"/>
    </row>
    <row r="471" spans="1:10" s="263" customFormat="1" x14ac:dyDescent="0.3">
      <c r="A471" s="268"/>
      <c r="B471" s="269"/>
      <c r="J471" s="550"/>
    </row>
    <row r="472" spans="1:10" s="263" customFormat="1" x14ac:dyDescent="0.3">
      <c r="A472" s="268"/>
      <c r="B472" s="269"/>
      <c r="J472" s="550"/>
    </row>
    <row r="473" spans="1:10" s="263" customFormat="1" x14ac:dyDescent="0.3">
      <c r="A473" s="268"/>
      <c r="B473" s="269"/>
      <c r="J473" s="550"/>
    </row>
    <row r="474" spans="1:10" s="263" customFormat="1" x14ac:dyDescent="0.3">
      <c r="A474" s="268"/>
      <c r="B474" s="269"/>
      <c r="J474" s="550"/>
    </row>
    <row r="475" spans="1:10" s="263" customFormat="1" x14ac:dyDescent="0.3">
      <c r="A475" s="268"/>
      <c r="B475" s="269"/>
      <c r="J475" s="550"/>
    </row>
    <row r="476" spans="1:10" s="263" customFormat="1" x14ac:dyDescent="0.3">
      <c r="A476" s="268"/>
      <c r="B476" s="269"/>
      <c r="J476" s="550"/>
    </row>
    <row r="477" spans="1:10" s="263" customFormat="1" x14ac:dyDescent="0.3">
      <c r="A477" s="268"/>
      <c r="B477" s="269"/>
      <c r="J477" s="550"/>
    </row>
    <row r="478" spans="1:10" s="263" customFormat="1" x14ac:dyDescent="0.3">
      <c r="A478" s="268"/>
      <c r="B478" s="269"/>
      <c r="J478" s="550"/>
    </row>
    <row r="479" spans="1:10" s="263" customFormat="1" x14ac:dyDescent="0.3">
      <c r="A479" s="268"/>
      <c r="B479" s="269"/>
      <c r="J479" s="550"/>
    </row>
    <row r="480" spans="1:10" s="263" customFormat="1" x14ac:dyDescent="0.3">
      <c r="A480" s="268"/>
      <c r="B480" s="269"/>
      <c r="J480" s="550"/>
    </row>
    <row r="481" spans="1:10" s="263" customFormat="1" x14ac:dyDescent="0.3">
      <c r="A481" s="268"/>
      <c r="B481" s="269"/>
      <c r="J481" s="550"/>
    </row>
    <row r="482" spans="1:10" s="263" customFormat="1" x14ac:dyDescent="0.3">
      <c r="A482" s="268"/>
      <c r="B482" s="269"/>
      <c r="J482" s="550"/>
    </row>
    <row r="483" spans="1:10" s="263" customFormat="1" x14ac:dyDescent="0.3">
      <c r="A483" s="268"/>
      <c r="B483" s="269"/>
      <c r="J483" s="550"/>
    </row>
    <row r="484" spans="1:10" s="263" customFormat="1" x14ac:dyDescent="0.3">
      <c r="A484" s="268"/>
      <c r="B484" s="269"/>
      <c r="J484" s="550"/>
    </row>
    <row r="485" spans="1:10" s="263" customFormat="1" x14ac:dyDescent="0.3">
      <c r="A485" s="268"/>
      <c r="B485" s="269"/>
      <c r="J485" s="550"/>
    </row>
    <row r="486" spans="1:10" s="263" customFormat="1" x14ac:dyDescent="0.3">
      <c r="A486" s="268"/>
      <c r="B486" s="269"/>
      <c r="J486" s="550"/>
    </row>
    <row r="487" spans="1:10" s="263" customFormat="1" x14ac:dyDescent="0.3">
      <c r="A487" s="268"/>
      <c r="B487" s="269"/>
      <c r="J487" s="550"/>
    </row>
    <row r="488" spans="1:10" s="263" customFormat="1" x14ac:dyDescent="0.3">
      <c r="A488" s="268"/>
      <c r="B488" s="269"/>
      <c r="J488" s="550"/>
    </row>
    <row r="489" spans="1:10" s="263" customFormat="1" x14ac:dyDescent="0.3">
      <c r="A489" s="268"/>
      <c r="B489" s="269"/>
      <c r="J489" s="550"/>
    </row>
    <row r="490" spans="1:10" s="263" customFormat="1" x14ac:dyDescent="0.3">
      <c r="A490" s="268"/>
      <c r="B490" s="269"/>
      <c r="J490" s="550"/>
    </row>
    <row r="491" spans="1:10" s="263" customFormat="1" x14ac:dyDescent="0.3">
      <c r="A491" s="268"/>
      <c r="B491" s="269"/>
      <c r="J491" s="550"/>
    </row>
    <row r="492" spans="1:10" s="263" customFormat="1" x14ac:dyDescent="0.3">
      <c r="A492" s="268"/>
      <c r="B492" s="269"/>
      <c r="J492" s="550"/>
    </row>
    <row r="493" spans="1:10" s="263" customFormat="1" x14ac:dyDescent="0.3">
      <c r="A493" s="268"/>
      <c r="B493" s="269"/>
      <c r="J493" s="550"/>
    </row>
    <row r="494" spans="1:10" s="263" customFormat="1" x14ac:dyDescent="0.3">
      <c r="A494" s="268"/>
      <c r="B494" s="269"/>
      <c r="J494" s="550"/>
    </row>
    <row r="495" spans="1:10" s="263" customFormat="1" x14ac:dyDescent="0.3">
      <c r="A495" s="268"/>
      <c r="B495" s="269"/>
      <c r="J495" s="550"/>
    </row>
    <row r="496" spans="1:10" s="263" customFormat="1" x14ac:dyDescent="0.3">
      <c r="A496" s="268"/>
      <c r="B496" s="269"/>
      <c r="J496" s="550"/>
    </row>
    <row r="497" spans="1:10" s="263" customFormat="1" x14ac:dyDescent="0.3">
      <c r="A497" s="268"/>
      <c r="B497" s="269"/>
      <c r="J497" s="550"/>
    </row>
    <row r="498" spans="1:10" s="263" customFormat="1" x14ac:dyDescent="0.3">
      <c r="A498" s="268"/>
      <c r="B498" s="269"/>
      <c r="J498" s="550"/>
    </row>
    <row r="499" spans="1:10" s="263" customFormat="1" x14ac:dyDescent="0.3">
      <c r="A499" s="268"/>
      <c r="B499" s="269"/>
      <c r="J499" s="550"/>
    </row>
    <row r="500" spans="1:10" s="263" customFormat="1" x14ac:dyDescent="0.3">
      <c r="A500" s="268"/>
      <c r="B500" s="269"/>
      <c r="J500" s="550"/>
    </row>
    <row r="501" spans="1:10" s="263" customFormat="1" x14ac:dyDescent="0.3">
      <c r="A501" s="268"/>
      <c r="B501" s="269"/>
      <c r="J501" s="550"/>
    </row>
    <row r="502" spans="1:10" s="263" customFormat="1" x14ac:dyDescent="0.3">
      <c r="A502" s="268"/>
      <c r="B502" s="269"/>
      <c r="J502" s="550"/>
    </row>
    <row r="503" spans="1:10" s="263" customFormat="1" x14ac:dyDescent="0.3">
      <c r="A503" s="268"/>
      <c r="B503" s="269"/>
      <c r="J503" s="550"/>
    </row>
    <row r="504" spans="1:10" s="263" customFormat="1" x14ac:dyDescent="0.3">
      <c r="A504" s="268"/>
      <c r="B504" s="269"/>
      <c r="J504" s="550"/>
    </row>
    <row r="505" spans="1:10" s="263" customFormat="1" x14ac:dyDescent="0.3">
      <c r="A505" s="268"/>
      <c r="B505" s="269"/>
      <c r="J505" s="550"/>
    </row>
    <row r="506" spans="1:10" s="263" customFormat="1" x14ac:dyDescent="0.3">
      <c r="A506" s="268"/>
      <c r="B506" s="269"/>
      <c r="J506" s="550"/>
    </row>
    <row r="507" spans="1:10" s="263" customFormat="1" x14ac:dyDescent="0.3">
      <c r="A507" s="268"/>
      <c r="B507" s="269"/>
      <c r="J507" s="550"/>
    </row>
    <row r="508" spans="1:10" s="263" customFormat="1" x14ac:dyDescent="0.3">
      <c r="A508" s="268"/>
      <c r="B508" s="269"/>
      <c r="J508" s="550"/>
    </row>
    <row r="509" spans="1:10" s="263" customFormat="1" x14ac:dyDescent="0.3">
      <c r="A509" s="268"/>
      <c r="B509" s="269"/>
      <c r="J509" s="550"/>
    </row>
    <row r="510" spans="1:10" s="263" customFormat="1" x14ac:dyDescent="0.3">
      <c r="A510" s="268"/>
      <c r="B510" s="269"/>
      <c r="J510" s="550"/>
    </row>
    <row r="511" spans="1:10" s="263" customFormat="1" x14ac:dyDescent="0.3">
      <c r="A511" s="268"/>
      <c r="B511" s="269"/>
      <c r="J511" s="550"/>
    </row>
    <row r="512" spans="1:10" s="263" customFormat="1" x14ac:dyDescent="0.3">
      <c r="A512" s="268"/>
      <c r="B512" s="269"/>
      <c r="J512" s="550"/>
    </row>
    <row r="513" spans="1:10" s="263" customFormat="1" x14ac:dyDescent="0.3">
      <c r="A513" s="268"/>
      <c r="B513" s="269"/>
      <c r="J513" s="550"/>
    </row>
    <row r="514" spans="1:10" s="263" customFormat="1" x14ac:dyDescent="0.3">
      <c r="A514" s="268"/>
      <c r="B514" s="269"/>
      <c r="J514" s="550"/>
    </row>
    <row r="515" spans="1:10" s="263" customFormat="1" x14ac:dyDescent="0.3">
      <c r="A515" s="268"/>
      <c r="B515" s="269"/>
      <c r="J515" s="550"/>
    </row>
    <row r="516" spans="1:10" s="263" customFormat="1" x14ac:dyDescent="0.3">
      <c r="A516" s="268"/>
      <c r="B516" s="269"/>
      <c r="J516" s="550"/>
    </row>
    <row r="517" spans="1:10" s="263" customFormat="1" x14ac:dyDescent="0.3">
      <c r="A517" s="268"/>
      <c r="B517" s="269"/>
      <c r="J517" s="550"/>
    </row>
    <row r="518" spans="1:10" s="263" customFormat="1" x14ac:dyDescent="0.3">
      <c r="A518" s="268"/>
      <c r="B518" s="269"/>
      <c r="J518" s="550"/>
    </row>
    <row r="519" spans="1:10" s="263" customFormat="1" x14ac:dyDescent="0.3">
      <c r="A519" s="268"/>
      <c r="B519" s="269"/>
      <c r="J519" s="550"/>
    </row>
    <row r="520" spans="1:10" s="263" customFormat="1" x14ac:dyDescent="0.3">
      <c r="A520" s="268"/>
      <c r="B520" s="269"/>
      <c r="J520" s="550"/>
    </row>
    <row r="521" spans="1:10" s="263" customFormat="1" x14ac:dyDescent="0.3">
      <c r="A521" s="268"/>
      <c r="B521" s="269"/>
      <c r="J521" s="550"/>
    </row>
    <row r="522" spans="1:10" s="263" customFormat="1" x14ac:dyDescent="0.3">
      <c r="A522" s="268"/>
      <c r="B522" s="269"/>
      <c r="J522" s="550"/>
    </row>
    <row r="523" spans="1:10" s="263" customFormat="1" x14ac:dyDescent="0.3">
      <c r="A523" s="268"/>
      <c r="B523" s="269"/>
      <c r="J523" s="550"/>
    </row>
    <row r="524" spans="1:10" s="263" customFormat="1" x14ac:dyDescent="0.3">
      <c r="A524" s="268"/>
      <c r="B524" s="269"/>
      <c r="J524" s="550"/>
    </row>
    <row r="525" spans="1:10" s="263" customFormat="1" x14ac:dyDescent="0.3">
      <c r="A525" s="268"/>
      <c r="B525" s="269"/>
      <c r="J525" s="550"/>
    </row>
    <row r="526" spans="1:10" s="263" customFormat="1" x14ac:dyDescent="0.3">
      <c r="A526" s="268"/>
      <c r="B526" s="269"/>
      <c r="J526" s="550"/>
    </row>
    <row r="527" spans="1:10" s="263" customFormat="1" x14ac:dyDescent="0.3">
      <c r="A527" s="268"/>
      <c r="B527" s="269"/>
      <c r="J527" s="550"/>
    </row>
    <row r="528" spans="1:10" s="263" customFormat="1" x14ac:dyDescent="0.3">
      <c r="A528" s="268"/>
      <c r="B528" s="269"/>
      <c r="J528" s="550"/>
    </row>
    <row r="529" spans="1:10" s="263" customFormat="1" x14ac:dyDescent="0.3">
      <c r="A529" s="268"/>
      <c r="B529" s="269"/>
      <c r="J529" s="550"/>
    </row>
    <row r="530" spans="1:10" s="263" customFormat="1" x14ac:dyDescent="0.3">
      <c r="A530" s="268"/>
      <c r="B530" s="269"/>
      <c r="J530" s="550"/>
    </row>
    <row r="531" spans="1:10" s="263" customFormat="1" x14ac:dyDescent="0.3">
      <c r="A531" s="268"/>
      <c r="B531" s="269"/>
      <c r="J531" s="550"/>
    </row>
    <row r="532" spans="1:10" s="263" customFormat="1" x14ac:dyDescent="0.3">
      <c r="A532" s="268"/>
      <c r="B532" s="269"/>
      <c r="J532" s="550"/>
    </row>
    <row r="533" spans="1:10" s="263" customFormat="1" x14ac:dyDescent="0.3">
      <c r="A533" s="268"/>
      <c r="B533" s="269"/>
      <c r="J533" s="550"/>
    </row>
    <row r="534" spans="1:10" s="263" customFormat="1" x14ac:dyDescent="0.3">
      <c r="A534" s="268"/>
      <c r="B534" s="269"/>
      <c r="J534" s="550"/>
    </row>
    <row r="535" spans="1:10" s="263" customFormat="1" x14ac:dyDescent="0.3">
      <c r="A535" s="268"/>
      <c r="B535" s="269"/>
      <c r="J535" s="550"/>
    </row>
    <row r="536" spans="1:10" s="263" customFormat="1" x14ac:dyDescent="0.3">
      <c r="A536" s="268"/>
      <c r="B536" s="269"/>
      <c r="J536" s="550"/>
    </row>
    <row r="537" spans="1:10" s="263" customFormat="1" x14ac:dyDescent="0.3">
      <c r="A537" s="268"/>
      <c r="B537" s="269"/>
      <c r="J537" s="550"/>
    </row>
    <row r="538" spans="1:10" s="263" customFormat="1" x14ac:dyDescent="0.3">
      <c r="A538" s="268"/>
      <c r="B538" s="269"/>
      <c r="J538" s="550"/>
    </row>
    <row r="539" spans="1:10" s="263" customFormat="1" x14ac:dyDescent="0.3">
      <c r="A539" s="268"/>
      <c r="B539" s="269"/>
      <c r="J539" s="550"/>
    </row>
    <row r="540" spans="1:10" s="263" customFormat="1" x14ac:dyDescent="0.3">
      <c r="A540" s="268"/>
      <c r="B540" s="269"/>
      <c r="J540" s="550"/>
    </row>
    <row r="541" spans="1:10" s="263" customFormat="1" x14ac:dyDescent="0.3">
      <c r="A541" s="268"/>
      <c r="B541" s="269"/>
      <c r="J541" s="550"/>
    </row>
    <row r="542" spans="1:10" s="263" customFormat="1" x14ac:dyDescent="0.3">
      <c r="A542" s="268"/>
      <c r="B542" s="269"/>
      <c r="J542" s="550"/>
    </row>
    <row r="543" spans="1:10" s="263" customFormat="1" x14ac:dyDescent="0.3">
      <c r="A543" s="268"/>
      <c r="B543" s="269"/>
      <c r="J543" s="550"/>
    </row>
    <row r="544" spans="1:10" s="263" customFormat="1" x14ac:dyDescent="0.3">
      <c r="A544" s="268"/>
      <c r="B544" s="269"/>
      <c r="J544" s="550"/>
    </row>
    <row r="545" spans="1:10" s="263" customFormat="1" x14ac:dyDescent="0.3">
      <c r="A545" s="268"/>
      <c r="B545" s="269"/>
      <c r="J545" s="550"/>
    </row>
    <row r="546" spans="1:10" s="263" customFormat="1" x14ac:dyDescent="0.3">
      <c r="A546" s="268"/>
      <c r="B546" s="269"/>
      <c r="J546" s="550"/>
    </row>
    <row r="547" spans="1:10" s="263" customFormat="1" x14ac:dyDescent="0.3">
      <c r="A547" s="268"/>
      <c r="B547" s="269"/>
      <c r="J547" s="550"/>
    </row>
    <row r="548" spans="1:10" s="263" customFormat="1" x14ac:dyDescent="0.3">
      <c r="A548" s="268"/>
      <c r="B548" s="269"/>
      <c r="J548" s="550"/>
    </row>
    <row r="549" spans="1:10" s="263" customFormat="1" x14ac:dyDescent="0.3">
      <c r="A549" s="268"/>
      <c r="B549" s="269"/>
      <c r="J549" s="550"/>
    </row>
    <row r="550" spans="1:10" s="263" customFormat="1" x14ac:dyDescent="0.3">
      <c r="A550" s="268"/>
      <c r="B550" s="269"/>
      <c r="J550" s="550"/>
    </row>
    <row r="551" spans="1:10" s="263" customFormat="1" x14ac:dyDescent="0.3">
      <c r="A551" s="268"/>
      <c r="B551" s="269"/>
      <c r="J551" s="550"/>
    </row>
    <row r="552" spans="1:10" s="263" customFormat="1" x14ac:dyDescent="0.3">
      <c r="A552" s="268"/>
      <c r="B552" s="269"/>
      <c r="J552" s="550"/>
    </row>
    <row r="553" spans="1:10" s="263" customFormat="1" x14ac:dyDescent="0.3">
      <c r="A553" s="268"/>
      <c r="B553" s="269"/>
      <c r="J553" s="550"/>
    </row>
    <row r="554" spans="1:10" s="263" customFormat="1" x14ac:dyDescent="0.3">
      <c r="A554" s="268"/>
      <c r="B554" s="269"/>
      <c r="J554" s="550"/>
    </row>
    <row r="555" spans="1:10" s="263" customFormat="1" x14ac:dyDescent="0.3">
      <c r="A555" s="268"/>
      <c r="B555" s="269"/>
      <c r="J555" s="550"/>
    </row>
    <row r="556" spans="1:10" s="263" customFormat="1" x14ac:dyDescent="0.3">
      <c r="A556" s="268"/>
      <c r="B556" s="269"/>
      <c r="J556" s="550"/>
    </row>
    <row r="557" spans="1:10" s="263" customFormat="1" x14ac:dyDescent="0.3">
      <c r="A557" s="268"/>
      <c r="B557" s="269"/>
      <c r="J557" s="550"/>
    </row>
    <row r="558" spans="1:10" s="263" customFormat="1" x14ac:dyDescent="0.3">
      <c r="A558" s="268"/>
      <c r="B558" s="269"/>
      <c r="J558" s="550"/>
    </row>
    <row r="559" spans="1:10" s="263" customFormat="1" x14ac:dyDescent="0.3">
      <c r="A559" s="268"/>
      <c r="B559" s="269"/>
      <c r="J559" s="550"/>
    </row>
    <row r="560" spans="1:10" s="263" customFormat="1" x14ac:dyDescent="0.3">
      <c r="A560" s="268"/>
      <c r="B560" s="269"/>
      <c r="J560" s="550"/>
    </row>
    <row r="561" spans="1:59" s="263" customFormat="1" x14ac:dyDescent="0.3">
      <c r="A561" s="268"/>
      <c r="B561" s="269"/>
      <c r="J561" s="550"/>
    </row>
    <row r="562" spans="1:59" s="263" customFormat="1" x14ac:dyDescent="0.3">
      <c r="A562" s="268"/>
      <c r="B562" s="269"/>
      <c r="J562" s="550"/>
    </row>
    <row r="563" spans="1:59" s="263" customFormat="1" x14ac:dyDescent="0.3">
      <c r="A563" s="268"/>
      <c r="B563" s="269"/>
      <c r="J563" s="550"/>
    </row>
    <row r="564" spans="1:59" s="263" customFormat="1" x14ac:dyDescent="0.3">
      <c r="A564" s="268"/>
      <c r="B564" s="269"/>
      <c r="J564" s="550"/>
    </row>
    <row r="565" spans="1:59" s="263" customFormat="1" x14ac:dyDescent="0.3">
      <c r="A565" s="268"/>
      <c r="B565" s="269"/>
      <c r="J565" s="550"/>
    </row>
    <row r="566" spans="1:59" s="263" customFormat="1" x14ac:dyDescent="0.3">
      <c r="A566" s="268"/>
      <c r="B566" s="269"/>
      <c r="J566" s="550"/>
    </row>
    <row r="567" spans="1:59" s="263" customFormat="1" x14ac:dyDescent="0.3">
      <c r="A567" s="268"/>
      <c r="B567" s="269"/>
      <c r="J567" s="550"/>
    </row>
    <row r="568" spans="1:59" s="263" customFormat="1" x14ac:dyDescent="0.3">
      <c r="A568" s="268"/>
      <c r="B568" s="269"/>
      <c r="J568" s="550"/>
    </row>
    <row r="569" spans="1:59" s="212" customFormat="1" x14ac:dyDescent="0.3">
      <c r="A569" s="270"/>
      <c r="B569" s="271"/>
      <c r="J569" s="550"/>
      <c r="K569" s="263"/>
      <c r="L569" s="263"/>
      <c r="M569" s="263"/>
      <c r="N569" s="263"/>
      <c r="O569" s="263"/>
      <c r="P569" s="263"/>
      <c r="Q569" s="263"/>
      <c r="R569" s="263"/>
      <c r="S569" s="263"/>
      <c r="T569" s="263"/>
      <c r="U569" s="263"/>
      <c r="V569" s="263"/>
      <c r="W569" s="263"/>
      <c r="X569" s="263"/>
      <c r="Y569" s="263"/>
      <c r="Z569" s="263"/>
      <c r="AA569" s="263"/>
      <c r="AB569" s="263"/>
      <c r="AC569" s="263"/>
      <c r="AD569" s="263"/>
      <c r="AE569" s="263"/>
      <c r="AF569" s="263"/>
      <c r="AG569" s="263"/>
      <c r="AH569" s="263"/>
      <c r="AI569" s="263"/>
      <c r="AJ569" s="263"/>
      <c r="AK569" s="263"/>
      <c r="AL569" s="263"/>
      <c r="AM569" s="263"/>
      <c r="AN569" s="263"/>
      <c r="AO569" s="263"/>
      <c r="AP569" s="263"/>
      <c r="AQ569" s="263"/>
      <c r="AR569" s="263"/>
      <c r="AS569" s="263"/>
      <c r="AT569" s="263"/>
      <c r="AU569" s="263"/>
      <c r="AV569" s="263"/>
      <c r="AW569" s="263"/>
      <c r="AX569" s="263"/>
      <c r="AY569" s="263"/>
      <c r="AZ569" s="263"/>
      <c r="BA569" s="263"/>
      <c r="BB569" s="263"/>
      <c r="BC569" s="263"/>
      <c r="BD569" s="263"/>
      <c r="BE569" s="263"/>
      <c r="BF569" s="263"/>
      <c r="BG569" s="263"/>
    </row>
    <row r="570" spans="1:59" s="212" customFormat="1" x14ac:dyDescent="0.3">
      <c r="A570" s="270"/>
      <c r="B570" s="271"/>
      <c r="J570" s="550"/>
      <c r="K570" s="263"/>
      <c r="L570" s="263"/>
      <c r="M570" s="263"/>
      <c r="N570" s="263"/>
      <c r="O570" s="263"/>
      <c r="P570" s="263"/>
      <c r="Q570" s="263"/>
      <c r="R570" s="263"/>
      <c r="S570" s="263"/>
      <c r="T570" s="263"/>
      <c r="U570" s="263"/>
      <c r="V570" s="263"/>
      <c r="W570" s="263"/>
      <c r="X570" s="263"/>
      <c r="Y570" s="263"/>
      <c r="Z570" s="263"/>
      <c r="AA570" s="263"/>
      <c r="AB570" s="263"/>
      <c r="AC570" s="263"/>
      <c r="AD570" s="263"/>
      <c r="AE570" s="263"/>
      <c r="AF570" s="263"/>
      <c r="AG570" s="263"/>
      <c r="AH570" s="263"/>
      <c r="AI570" s="263"/>
      <c r="AJ570" s="263"/>
      <c r="AK570" s="263"/>
      <c r="AL570" s="263"/>
      <c r="AM570" s="263"/>
      <c r="AN570" s="263"/>
      <c r="AO570" s="263"/>
      <c r="AP570" s="263"/>
      <c r="AQ570" s="263"/>
      <c r="AR570" s="263"/>
      <c r="AS570" s="263"/>
      <c r="AT570" s="263"/>
      <c r="AU570" s="263"/>
      <c r="AV570" s="263"/>
      <c r="AW570" s="263"/>
      <c r="AX570" s="263"/>
      <c r="AY570" s="263"/>
      <c r="AZ570" s="263"/>
      <c r="BA570" s="263"/>
      <c r="BB570" s="263"/>
      <c r="BC570" s="263"/>
      <c r="BD570" s="263"/>
      <c r="BE570" s="263"/>
      <c r="BF570" s="263"/>
      <c r="BG570" s="263"/>
    </row>
    <row r="571" spans="1:59" s="212" customFormat="1" x14ac:dyDescent="0.3">
      <c r="A571" s="270"/>
      <c r="B571" s="271"/>
      <c r="J571" s="550"/>
      <c r="K571" s="263"/>
      <c r="L571" s="263"/>
      <c r="M571" s="263"/>
      <c r="N571" s="263"/>
      <c r="O571" s="263"/>
      <c r="P571" s="263"/>
      <c r="Q571" s="263"/>
      <c r="R571" s="263"/>
      <c r="S571" s="263"/>
      <c r="T571" s="263"/>
      <c r="U571" s="263"/>
      <c r="V571" s="263"/>
      <c r="W571" s="263"/>
      <c r="X571" s="263"/>
      <c r="Y571" s="263"/>
      <c r="Z571" s="263"/>
      <c r="AA571" s="263"/>
      <c r="AB571" s="263"/>
      <c r="AC571" s="263"/>
      <c r="AD571" s="263"/>
      <c r="AE571" s="263"/>
      <c r="AF571" s="263"/>
      <c r="AG571" s="263"/>
      <c r="AH571" s="263"/>
      <c r="AI571" s="263"/>
      <c r="AJ571" s="263"/>
      <c r="AK571" s="263"/>
      <c r="AL571" s="263"/>
      <c r="AM571" s="263"/>
      <c r="AN571" s="263"/>
      <c r="AO571" s="263"/>
      <c r="AP571" s="263"/>
      <c r="AQ571" s="263"/>
      <c r="AR571" s="263"/>
      <c r="AS571" s="263"/>
      <c r="AT571" s="263"/>
      <c r="AU571" s="263"/>
      <c r="AV571" s="263"/>
      <c r="AW571" s="263"/>
      <c r="AX571" s="263"/>
      <c r="AY571" s="263"/>
      <c r="AZ571" s="263"/>
      <c r="BA571" s="263"/>
      <c r="BB571" s="263"/>
      <c r="BC571" s="263"/>
      <c r="BD571" s="263"/>
      <c r="BE571" s="263"/>
      <c r="BF571" s="263"/>
      <c r="BG571" s="263"/>
    </row>
    <row r="572" spans="1:59" s="212" customFormat="1" x14ac:dyDescent="0.3">
      <c r="A572" s="270"/>
      <c r="B572" s="271"/>
      <c r="J572" s="550"/>
      <c r="K572" s="263"/>
      <c r="L572" s="263"/>
      <c r="M572" s="263"/>
      <c r="N572" s="263"/>
      <c r="O572" s="263"/>
      <c r="P572" s="263"/>
      <c r="Q572" s="263"/>
      <c r="R572" s="263"/>
      <c r="S572" s="263"/>
      <c r="T572" s="263"/>
      <c r="U572" s="263"/>
      <c r="V572" s="263"/>
      <c r="W572" s="263"/>
      <c r="X572" s="263"/>
      <c r="Y572" s="263"/>
      <c r="Z572" s="263"/>
      <c r="AA572" s="263"/>
      <c r="AB572" s="263"/>
      <c r="AC572" s="263"/>
      <c r="AD572" s="263"/>
      <c r="AE572" s="263"/>
      <c r="AF572" s="263"/>
      <c r="AG572" s="263"/>
      <c r="AH572" s="263"/>
      <c r="AI572" s="263"/>
      <c r="AJ572" s="263"/>
      <c r="AK572" s="263"/>
      <c r="AL572" s="263"/>
      <c r="AM572" s="263"/>
      <c r="AN572" s="263"/>
      <c r="AO572" s="263"/>
      <c r="AP572" s="263"/>
      <c r="AQ572" s="263"/>
      <c r="AR572" s="263"/>
      <c r="AS572" s="263"/>
      <c r="AT572" s="263"/>
      <c r="AU572" s="263"/>
      <c r="AV572" s="263"/>
      <c r="AW572" s="263"/>
      <c r="AX572" s="263"/>
      <c r="AY572" s="263"/>
      <c r="AZ572" s="263"/>
      <c r="BA572" s="263"/>
      <c r="BB572" s="263"/>
      <c r="BC572" s="263"/>
      <c r="BD572" s="263"/>
      <c r="BE572" s="263"/>
      <c r="BF572" s="263"/>
      <c r="BG572" s="263"/>
    </row>
    <row r="573" spans="1:59" s="212" customFormat="1" x14ac:dyDescent="0.3">
      <c r="A573" s="270"/>
      <c r="B573" s="271"/>
      <c r="J573" s="550"/>
      <c r="K573" s="263"/>
      <c r="L573" s="263"/>
      <c r="M573" s="263"/>
      <c r="N573" s="263"/>
      <c r="O573" s="263"/>
      <c r="P573" s="263"/>
      <c r="Q573" s="263"/>
      <c r="R573" s="263"/>
      <c r="S573" s="263"/>
      <c r="T573" s="263"/>
      <c r="U573" s="263"/>
      <c r="V573" s="263"/>
      <c r="W573" s="263"/>
      <c r="X573" s="263"/>
      <c r="Y573" s="263"/>
      <c r="Z573" s="263"/>
      <c r="AA573" s="263"/>
      <c r="AB573" s="263"/>
      <c r="AC573" s="263"/>
      <c r="AD573" s="263"/>
      <c r="AE573" s="263"/>
      <c r="AF573" s="263"/>
      <c r="AG573" s="263"/>
      <c r="AH573" s="263"/>
      <c r="AI573" s="263"/>
      <c r="AJ573" s="263"/>
      <c r="AK573" s="263"/>
      <c r="AL573" s="263"/>
      <c r="AM573" s="263"/>
      <c r="AN573" s="263"/>
      <c r="AO573" s="263"/>
      <c r="AP573" s="263"/>
      <c r="AQ573" s="263"/>
      <c r="AR573" s="263"/>
      <c r="AS573" s="263"/>
      <c r="AT573" s="263"/>
      <c r="AU573" s="263"/>
      <c r="AV573" s="263"/>
      <c r="AW573" s="263"/>
      <c r="AX573" s="263"/>
      <c r="AY573" s="263"/>
      <c r="AZ573" s="263"/>
      <c r="BA573" s="263"/>
      <c r="BB573" s="263"/>
      <c r="BC573" s="263"/>
      <c r="BD573" s="263"/>
      <c r="BE573" s="263"/>
      <c r="BF573" s="263"/>
      <c r="BG573" s="263"/>
    </row>
    <row r="574" spans="1:59" s="212" customFormat="1" x14ac:dyDescent="0.3">
      <c r="A574" s="270"/>
      <c r="B574" s="271"/>
      <c r="J574" s="550"/>
      <c r="K574" s="263"/>
      <c r="L574" s="263"/>
      <c r="M574" s="263"/>
      <c r="N574" s="263"/>
      <c r="O574" s="263"/>
      <c r="P574" s="263"/>
      <c r="Q574" s="263"/>
      <c r="R574" s="263"/>
      <c r="S574" s="263"/>
      <c r="T574" s="263"/>
      <c r="U574" s="263"/>
      <c r="V574" s="263"/>
      <c r="W574" s="263"/>
      <c r="X574" s="263"/>
      <c r="Y574" s="263"/>
      <c r="Z574" s="263"/>
      <c r="AA574" s="263"/>
      <c r="AB574" s="263"/>
      <c r="AC574" s="263"/>
      <c r="AD574" s="263"/>
      <c r="AE574" s="263"/>
      <c r="AF574" s="263"/>
      <c r="AG574" s="263"/>
      <c r="AH574" s="263"/>
      <c r="AI574" s="263"/>
      <c r="AJ574" s="263"/>
      <c r="AK574" s="263"/>
      <c r="AL574" s="263"/>
      <c r="AM574" s="263"/>
      <c r="AN574" s="263"/>
      <c r="AO574" s="263"/>
      <c r="AP574" s="263"/>
      <c r="AQ574" s="263"/>
      <c r="AR574" s="263"/>
      <c r="AS574" s="263"/>
      <c r="AT574" s="263"/>
      <c r="AU574" s="263"/>
      <c r="AV574" s="263"/>
      <c r="AW574" s="263"/>
      <c r="AX574" s="263"/>
      <c r="AY574" s="263"/>
      <c r="AZ574" s="263"/>
      <c r="BA574" s="263"/>
      <c r="BB574" s="263"/>
      <c r="BC574" s="263"/>
      <c r="BD574" s="263"/>
      <c r="BE574" s="263"/>
      <c r="BF574" s="263"/>
      <c r="BG574" s="263"/>
    </row>
    <row r="575" spans="1:59" s="212" customFormat="1" x14ac:dyDescent="0.3">
      <c r="A575" s="270"/>
      <c r="B575" s="271"/>
      <c r="J575" s="550"/>
      <c r="K575" s="263"/>
      <c r="L575" s="263"/>
      <c r="M575" s="263"/>
      <c r="N575" s="263"/>
      <c r="O575" s="263"/>
      <c r="P575" s="263"/>
      <c r="Q575" s="263"/>
      <c r="R575" s="263"/>
      <c r="S575" s="263"/>
      <c r="T575" s="263"/>
      <c r="U575" s="263"/>
      <c r="V575" s="263"/>
      <c r="W575" s="263"/>
      <c r="X575" s="263"/>
      <c r="Y575" s="263"/>
      <c r="Z575" s="263"/>
      <c r="AA575" s="263"/>
      <c r="AB575" s="263"/>
      <c r="AC575" s="263"/>
      <c r="AD575" s="263"/>
      <c r="AE575" s="263"/>
      <c r="AF575" s="263"/>
      <c r="AG575" s="263"/>
      <c r="AH575" s="263"/>
      <c r="AI575" s="263"/>
      <c r="AJ575" s="263"/>
      <c r="AK575" s="263"/>
      <c r="AL575" s="263"/>
      <c r="AM575" s="263"/>
      <c r="AN575" s="263"/>
      <c r="AO575" s="263"/>
      <c r="AP575" s="263"/>
      <c r="AQ575" s="263"/>
      <c r="AR575" s="263"/>
      <c r="AS575" s="263"/>
      <c r="AT575" s="263"/>
      <c r="AU575" s="263"/>
      <c r="AV575" s="263"/>
      <c r="AW575" s="263"/>
      <c r="AX575" s="263"/>
      <c r="AY575" s="263"/>
      <c r="AZ575" s="263"/>
      <c r="BA575" s="263"/>
      <c r="BB575" s="263"/>
      <c r="BC575" s="263"/>
      <c r="BD575" s="263"/>
      <c r="BE575" s="263"/>
      <c r="BF575" s="263"/>
      <c r="BG575" s="263"/>
    </row>
    <row r="576" spans="1:59" s="212" customFormat="1" x14ac:dyDescent="0.3">
      <c r="A576" s="270"/>
      <c r="B576" s="271"/>
      <c r="J576" s="550"/>
      <c r="K576" s="263"/>
      <c r="L576" s="263"/>
      <c r="M576" s="263"/>
      <c r="N576" s="263"/>
      <c r="O576" s="263"/>
      <c r="P576" s="263"/>
      <c r="Q576" s="263"/>
      <c r="R576" s="263"/>
      <c r="S576" s="263"/>
      <c r="T576" s="263"/>
      <c r="U576" s="263"/>
      <c r="V576" s="263"/>
      <c r="W576" s="263"/>
      <c r="X576" s="263"/>
      <c r="Y576" s="263"/>
      <c r="Z576" s="263"/>
      <c r="AA576" s="263"/>
      <c r="AB576" s="263"/>
      <c r="AC576" s="263"/>
      <c r="AD576" s="263"/>
      <c r="AE576" s="263"/>
      <c r="AF576" s="263"/>
      <c r="AG576" s="263"/>
      <c r="AH576" s="263"/>
      <c r="AI576" s="263"/>
      <c r="AJ576" s="263"/>
      <c r="AK576" s="263"/>
      <c r="AL576" s="263"/>
      <c r="AM576" s="263"/>
      <c r="AN576" s="263"/>
      <c r="AO576" s="263"/>
      <c r="AP576" s="263"/>
      <c r="AQ576" s="263"/>
      <c r="AR576" s="263"/>
      <c r="AS576" s="263"/>
      <c r="AT576" s="263"/>
      <c r="AU576" s="263"/>
      <c r="AV576" s="263"/>
      <c r="AW576" s="263"/>
      <c r="AX576" s="263"/>
      <c r="AY576" s="263"/>
      <c r="AZ576" s="263"/>
      <c r="BA576" s="263"/>
      <c r="BB576" s="263"/>
      <c r="BC576" s="263"/>
      <c r="BD576" s="263"/>
      <c r="BE576" s="263"/>
      <c r="BF576" s="263"/>
      <c r="BG576" s="263"/>
    </row>
    <row r="577" spans="1:59" s="212" customFormat="1" x14ac:dyDescent="0.3">
      <c r="A577" s="270"/>
      <c r="B577" s="271"/>
      <c r="J577" s="550"/>
      <c r="K577" s="263"/>
      <c r="L577" s="263"/>
      <c r="M577" s="263"/>
      <c r="N577" s="263"/>
      <c r="O577" s="263"/>
      <c r="P577" s="263"/>
      <c r="Q577" s="263"/>
      <c r="R577" s="263"/>
      <c r="S577" s="263"/>
      <c r="T577" s="263"/>
      <c r="U577" s="263"/>
      <c r="V577" s="263"/>
      <c r="W577" s="263"/>
      <c r="X577" s="263"/>
      <c r="Y577" s="263"/>
      <c r="Z577" s="263"/>
      <c r="AA577" s="263"/>
      <c r="AB577" s="263"/>
      <c r="AC577" s="263"/>
      <c r="AD577" s="263"/>
      <c r="AE577" s="263"/>
      <c r="AF577" s="263"/>
      <c r="AG577" s="263"/>
      <c r="AH577" s="263"/>
      <c r="AI577" s="263"/>
      <c r="AJ577" s="263"/>
      <c r="AK577" s="263"/>
      <c r="AL577" s="263"/>
      <c r="AM577" s="263"/>
      <c r="AN577" s="263"/>
      <c r="AO577" s="263"/>
      <c r="AP577" s="263"/>
      <c r="AQ577" s="263"/>
      <c r="AR577" s="263"/>
      <c r="AS577" s="263"/>
      <c r="AT577" s="263"/>
      <c r="AU577" s="263"/>
      <c r="AV577" s="263"/>
      <c r="AW577" s="263"/>
      <c r="AX577" s="263"/>
      <c r="AY577" s="263"/>
      <c r="AZ577" s="263"/>
      <c r="BA577" s="263"/>
      <c r="BB577" s="263"/>
      <c r="BC577" s="263"/>
      <c r="BD577" s="263"/>
      <c r="BE577" s="263"/>
      <c r="BF577" s="263"/>
      <c r="BG577" s="263"/>
    </row>
    <row r="578" spans="1:59" s="212" customFormat="1" x14ac:dyDescent="0.3">
      <c r="A578" s="270"/>
      <c r="B578" s="271"/>
      <c r="J578" s="550"/>
      <c r="K578" s="263"/>
      <c r="L578" s="263"/>
      <c r="M578" s="263"/>
      <c r="N578" s="263"/>
      <c r="O578" s="263"/>
      <c r="P578" s="263"/>
      <c r="Q578" s="263"/>
      <c r="R578" s="263"/>
      <c r="S578" s="263"/>
      <c r="T578" s="263"/>
      <c r="U578" s="263"/>
      <c r="V578" s="263"/>
      <c r="W578" s="263"/>
      <c r="X578" s="263"/>
      <c r="Y578" s="263"/>
      <c r="Z578" s="263"/>
      <c r="AA578" s="263"/>
      <c r="AB578" s="263"/>
      <c r="AC578" s="263"/>
      <c r="AD578" s="263"/>
      <c r="AE578" s="263"/>
      <c r="AF578" s="263"/>
      <c r="AG578" s="263"/>
      <c r="AH578" s="263"/>
      <c r="AI578" s="263"/>
      <c r="AJ578" s="263"/>
      <c r="AK578" s="263"/>
      <c r="AL578" s="263"/>
      <c r="AM578" s="263"/>
      <c r="AN578" s="263"/>
      <c r="AO578" s="263"/>
      <c r="AP578" s="263"/>
      <c r="AQ578" s="263"/>
      <c r="AR578" s="263"/>
      <c r="AS578" s="263"/>
      <c r="AT578" s="263"/>
      <c r="AU578" s="263"/>
      <c r="AV578" s="263"/>
      <c r="AW578" s="263"/>
      <c r="AX578" s="263"/>
      <c r="AY578" s="263"/>
      <c r="AZ578" s="263"/>
      <c r="BA578" s="263"/>
      <c r="BB578" s="263"/>
      <c r="BC578" s="263"/>
      <c r="BD578" s="263"/>
      <c r="BE578" s="263"/>
      <c r="BF578" s="263"/>
      <c r="BG578" s="263"/>
    </row>
    <row r="579" spans="1:59" s="212" customFormat="1" x14ac:dyDescent="0.3">
      <c r="A579" s="270"/>
      <c r="B579" s="271"/>
      <c r="J579" s="550"/>
      <c r="K579" s="263"/>
      <c r="L579" s="263"/>
      <c r="M579" s="263"/>
      <c r="N579" s="263"/>
      <c r="O579" s="263"/>
      <c r="P579" s="263"/>
      <c r="Q579" s="263"/>
      <c r="R579" s="263"/>
      <c r="S579" s="263"/>
      <c r="T579" s="263"/>
      <c r="U579" s="263"/>
      <c r="V579" s="263"/>
      <c r="W579" s="263"/>
      <c r="X579" s="263"/>
      <c r="Y579" s="263"/>
      <c r="Z579" s="263"/>
      <c r="AA579" s="263"/>
      <c r="AB579" s="263"/>
      <c r="AC579" s="263"/>
      <c r="AD579" s="263"/>
      <c r="AE579" s="263"/>
      <c r="AF579" s="263"/>
      <c r="AG579" s="263"/>
      <c r="AH579" s="263"/>
      <c r="AI579" s="263"/>
      <c r="AJ579" s="263"/>
      <c r="AK579" s="263"/>
      <c r="AL579" s="263"/>
      <c r="AM579" s="263"/>
      <c r="AN579" s="263"/>
      <c r="AO579" s="263"/>
      <c r="AP579" s="263"/>
      <c r="AQ579" s="263"/>
      <c r="AR579" s="263"/>
      <c r="AS579" s="263"/>
      <c r="AT579" s="263"/>
      <c r="AU579" s="263"/>
      <c r="AV579" s="263"/>
      <c r="AW579" s="263"/>
      <c r="AX579" s="263"/>
      <c r="AY579" s="263"/>
      <c r="AZ579" s="263"/>
      <c r="BA579" s="263"/>
      <c r="BB579" s="263"/>
      <c r="BC579" s="263"/>
      <c r="BD579" s="263"/>
      <c r="BE579" s="263"/>
      <c r="BF579" s="263"/>
      <c r="BG579" s="263"/>
    </row>
    <row r="580" spans="1:59" s="212" customFormat="1" x14ac:dyDescent="0.3">
      <c r="A580" s="270"/>
      <c r="B580" s="271"/>
      <c r="J580" s="550"/>
      <c r="K580" s="263"/>
      <c r="L580" s="263"/>
      <c r="M580" s="263"/>
      <c r="N580" s="263"/>
      <c r="O580" s="263"/>
      <c r="P580" s="263"/>
      <c r="Q580" s="263"/>
      <c r="R580" s="263"/>
      <c r="S580" s="263"/>
      <c r="T580" s="263"/>
      <c r="U580" s="263"/>
      <c r="V580" s="263"/>
      <c r="W580" s="263"/>
      <c r="X580" s="263"/>
      <c r="Y580" s="263"/>
      <c r="Z580" s="263"/>
      <c r="AA580" s="263"/>
      <c r="AB580" s="263"/>
      <c r="AC580" s="263"/>
      <c r="AD580" s="263"/>
      <c r="AE580" s="263"/>
      <c r="AF580" s="263"/>
      <c r="AG580" s="263"/>
      <c r="AH580" s="263"/>
      <c r="AI580" s="263"/>
      <c r="AJ580" s="263"/>
      <c r="AK580" s="263"/>
      <c r="AL580" s="263"/>
      <c r="AM580" s="263"/>
      <c r="AN580" s="263"/>
      <c r="AO580" s="263"/>
      <c r="AP580" s="263"/>
      <c r="AQ580" s="263"/>
      <c r="AR580" s="263"/>
      <c r="AS580" s="263"/>
      <c r="AT580" s="263"/>
      <c r="AU580" s="263"/>
      <c r="AV580" s="263"/>
      <c r="AW580" s="263"/>
      <c r="AX580" s="263"/>
      <c r="AY580" s="263"/>
      <c r="AZ580" s="263"/>
      <c r="BA580" s="263"/>
      <c r="BB580" s="263"/>
      <c r="BC580" s="263"/>
      <c r="BD580" s="263"/>
      <c r="BE580" s="263"/>
      <c r="BF580" s="263"/>
      <c r="BG580" s="263"/>
    </row>
    <row r="581" spans="1:59" s="212" customFormat="1" x14ac:dyDescent="0.3">
      <c r="A581" s="270"/>
      <c r="B581" s="271"/>
      <c r="J581" s="550"/>
      <c r="K581" s="263"/>
      <c r="L581" s="263"/>
      <c r="M581" s="263"/>
      <c r="N581" s="263"/>
      <c r="O581" s="263"/>
      <c r="P581" s="263"/>
      <c r="Q581" s="263"/>
      <c r="R581" s="263"/>
      <c r="S581" s="263"/>
      <c r="T581" s="263"/>
      <c r="U581" s="263"/>
      <c r="V581" s="263"/>
      <c r="W581" s="263"/>
      <c r="X581" s="263"/>
      <c r="Y581" s="263"/>
      <c r="Z581" s="263"/>
      <c r="AA581" s="263"/>
      <c r="AB581" s="263"/>
      <c r="AC581" s="263"/>
      <c r="AD581" s="263"/>
      <c r="AE581" s="263"/>
      <c r="AF581" s="263"/>
      <c r="AG581" s="263"/>
      <c r="AH581" s="263"/>
      <c r="AI581" s="263"/>
      <c r="AJ581" s="263"/>
      <c r="AK581" s="263"/>
      <c r="AL581" s="263"/>
      <c r="AM581" s="263"/>
      <c r="AN581" s="263"/>
      <c r="AO581" s="263"/>
      <c r="AP581" s="263"/>
      <c r="AQ581" s="263"/>
      <c r="AR581" s="263"/>
      <c r="AS581" s="263"/>
      <c r="AT581" s="263"/>
      <c r="AU581" s="263"/>
      <c r="AV581" s="263"/>
      <c r="AW581" s="263"/>
      <c r="AX581" s="263"/>
      <c r="AY581" s="263"/>
      <c r="AZ581" s="263"/>
      <c r="BA581" s="263"/>
      <c r="BB581" s="263"/>
      <c r="BC581" s="263"/>
      <c r="BD581" s="263"/>
      <c r="BE581" s="263"/>
      <c r="BF581" s="263"/>
      <c r="BG581" s="263"/>
    </row>
    <row r="582" spans="1:59" s="212" customFormat="1" x14ac:dyDescent="0.3">
      <c r="A582" s="270"/>
      <c r="B582" s="271"/>
      <c r="J582" s="550"/>
      <c r="K582" s="263"/>
      <c r="L582" s="263"/>
      <c r="M582" s="263"/>
      <c r="N582" s="263"/>
      <c r="O582" s="263"/>
      <c r="P582" s="263"/>
      <c r="Q582" s="263"/>
      <c r="R582" s="263"/>
      <c r="S582" s="263"/>
      <c r="T582" s="263"/>
      <c r="U582" s="263"/>
      <c r="V582" s="263"/>
      <c r="W582" s="263"/>
      <c r="X582" s="263"/>
      <c r="Y582" s="263"/>
      <c r="Z582" s="263"/>
      <c r="AA582" s="263"/>
      <c r="AB582" s="263"/>
      <c r="AC582" s="263"/>
      <c r="AD582" s="263"/>
      <c r="AE582" s="263"/>
      <c r="AF582" s="263"/>
      <c r="AG582" s="263"/>
      <c r="AH582" s="263"/>
      <c r="AI582" s="263"/>
      <c r="AJ582" s="263"/>
      <c r="AK582" s="263"/>
      <c r="AL582" s="263"/>
      <c r="AM582" s="263"/>
      <c r="AN582" s="263"/>
      <c r="AO582" s="263"/>
      <c r="AP582" s="263"/>
      <c r="AQ582" s="263"/>
      <c r="AR582" s="263"/>
      <c r="AS582" s="263"/>
      <c r="AT582" s="263"/>
      <c r="AU582" s="263"/>
      <c r="AV582" s="263"/>
      <c r="AW582" s="263"/>
      <c r="AX582" s="263"/>
      <c r="AY582" s="263"/>
      <c r="AZ582" s="263"/>
      <c r="BA582" s="263"/>
      <c r="BB582" s="263"/>
      <c r="BC582" s="263"/>
      <c r="BD582" s="263"/>
      <c r="BE582" s="263"/>
      <c r="BF582" s="263"/>
      <c r="BG582" s="263"/>
    </row>
    <row r="583" spans="1:59" s="212" customFormat="1" x14ac:dyDescent="0.3">
      <c r="A583" s="270"/>
      <c r="B583" s="271"/>
      <c r="J583" s="550"/>
      <c r="K583" s="263"/>
      <c r="L583" s="263"/>
      <c r="M583" s="263"/>
      <c r="N583" s="263"/>
      <c r="O583" s="263"/>
      <c r="P583" s="263"/>
      <c r="Q583" s="263"/>
      <c r="R583" s="263"/>
      <c r="S583" s="263"/>
      <c r="T583" s="263"/>
      <c r="U583" s="263"/>
      <c r="V583" s="263"/>
      <c r="W583" s="263"/>
      <c r="X583" s="263"/>
      <c r="Y583" s="263"/>
      <c r="Z583" s="263"/>
      <c r="AA583" s="263"/>
      <c r="AB583" s="263"/>
      <c r="AC583" s="263"/>
      <c r="AD583" s="263"/>
      <c r="AE583" s="263"/>
      <c r="AF583" s="263"/>
      <c r="AG583" s="263"/>
      <c r="AH583" s="263"/>
      <c r="AI583" s="263"/>
      <c r="AJ583" s="263"/>
      <c r="AK583" s="263"/>
      <c r="AL583" s="263"/>
      <c r="AM583" s="263"/>
      <c r="AN583" s="263"/>
      <c r="AO583" s="263"/>
      <c r="AP583" s="263"/>
      <c r="AQ583" s="263"/>
      <c r="AR583" s="263"/>
      <c r="AS583" s="263"/>
      <c r="AT583" s="263"/>
      <c r="AU583" s="263"/>
      <c r="AV583" s="263"/>
      <c r="AW583" s="263"/>
      <c r="AX583" s="263"/>
      <c r="AY583" s="263"/>
      <c r="AZ583" s="263"/>
      <c r="BA583" s="263"/>
      <c r="BB583" s="263"/>
      <c r="BC583" s="263"/>
      <c r="BD583" s="263"/>
      <c r="BE583" s="263"/>
      <c r="BF583" s="263"/>
      <c r="BG583" s="263"/>
    </row>
    <row r="584" spans="1:59" s="212" customFormat="1" x14ac:dyDescent="0.3">
      <c r="A584" s="270"/>
      <c r="B584" s="271"/>
      <c r="J584" s="550"/>
      <c r="K584" s="263"/>
      <c r="L584" s="263"/>
      <c r="M584" s="263"/>
      <c r="N584" s="263"/>
      <c r="O584" s="263"/>
      <c r="P584" s="263"/>
      <c r="Q584" s="263"/>
      <c r="R584" s="263"/>
      <c r="S584" s="263"/>
      <c r="T584" s="263"/>
      <c r="U584" s="263"/>
      <c r="V584" s="263"/>
      <c r="W584" s="263"/>
      <c r="X584" s="263"/>
      <c r="Y584" s="263"/>
      <c r="Z584" s="263"/>
      <c r="AA584" s="263"/>
      <c r="AB584" s="263"/>
      <c r="AC584" s="263"/>
      <c r="AD584" s="263"/>
      <c r="AE584" s="263"/>
      <c r="AF584" s="263"/>
      <c r="AG584" s="263"/>
      <c r="AH584" s="263"/>
      <c r="AI584" s="263"/>
      <c r="AJ584" s="263"/>
      <c r="AK584" s="263"/>
      <c r="AL584" s="263"/>
      <c r="AM584" s="263"/>
      <c r="AN584" s="263"/>
      <c r="AO584" s="263"/>
      <c r="AP584" s="263"/>
      <c r="AQ584" s="263"/>
      <c r="AR584" s="263"/>
      <c r="AS584" s="263"/>
      <c r="AT584" s="263"/>
      <c r="AU584" s="263"/>
      <c r="AV584" s="263"/>
      <c r="AW584" s="263"/>
      <c r="AX584" s="263"/>
      <c r="AY584" s="263"/>
      <c r="AZ584" s="263"/>
      <c r="BA584" s="263"/>
      <c r="BB584" s="263"/>
      <c r="BC584" s="263"/>
      <c r="BD584" s="263"/>
      <c r="BE584" s="263"/>
      <c r="BF584" s="263"/>
      <c r="BG584" s="263"/>
    </row>
    <row r="585" spans="1:59" s="212" customFormat="1" x14ac:dyDescent="0.3">
      <c r="A585" s="270"/>
      <c r="B585" s="271"/>
      <c r="J585" s="550"/>
      <c r="K585" s="263"/>
      <c r="L585" s="263"/>
      <c r="M585" s="263"/>
      <c r="N585" s="263"/>
      <c r="O585" s="263"/>
      <c r="P585" s="263"/>
      <c r="Q585" s="263"/>
      <c r="R585" s="263"/>
      <c r="S585" s="263"/>
      <c r="T585" s="263"/>
      <c r="U585" s="263"/>
      <c r="V585" s="263"/>
      <c r="W585" s="263"/>
      <c r="X585" s="263"/>
      <c r="Y585" s="263"/>
      <c r="Z585" s="263"/>
      <c r="AA585" s="263"/>
      <c r="AB585" s="263"/>
      <c r="AC585" s="263"/>
      <c r="AD585" s="263"/>
      <c r="AE585" s="263"/>
      <c r="AF585" s="263"/>
      <c r="AG585" s="263"/>
      <c r="AH585" s="263"/>
      <c r="AI585" s="263"/>
      <c r="AJ585" s="263"/>
      <c r="AK585" s="263"/>
      <c r="AL585" s="263"/>
      <c r="AM585" s="263"/>
      <c r="AN585" s="263"/>
      <c r="AO585" s="263"/>
      <c r="AP585" s="263"/>
      <c r="AQ585" s="263"/>
      <c r="AR585" s="263"/>
      <c r="AS585" s="263"/>
      <c r="AT585" s="263"/>
      <c r="AU585" s="263"/>
      <c r="AV585" s="263"/>
      <c r="AW585" s="263"/>
      <c r="AX585" s="263"/>
      <c r="AY585" s="263"/>
      <c r="AZ585" s="263"/>
      <c r="BA585" s="263"/>
      <c r="BB585" s="263"/>
      <c r="BC585" s="263"/>
      <c r="BD585" s="263"/>
      <c r="BE585" s="263"/>
      <c r="BF585" s="263"/>
      <c r="BG585" s="263"/>
    </row>
    <row r="586" spans="1:59" s="212" customFormat="1" x14ac:dyDescent="0.3">
      <c r="A586" s="270"/>
      <c r="B586" s="271"/>
      <c r="J586" s="550"/>
      <c r="K586" s="263"/>
      <c r="L586" s="263"/>
      <c r="M586" s="263"/>
      <c r="N586" s="263"/>
      <c r="O586" s="263"/>
      <c r="P586" s="263"/>
      <c r="Q586" s="263"/>
      <c r="R586" s="263"/>
      <c r="S586" s="263"/>
      <c r="T586" s="263"/>
      <c r="U586" s="263"/>
      <c r="V586" s="263"/>
      <c r="W586" s="263"/>
      <c r="X586" s="263"/>
      <c r="Y586" s="263"/>
      <c r="Z586" s="263"/>
      <c r="AA586" s="263"/>
      <c r="AB586" s="263"/>
      <c r="AC586" s="263"/>
      <c r="AD586" s="263"/>
      <c r="AE586" s="263"/>
      <c r="AF586" s="263"/>
      <c r="AG586" s="263"/>
      <c r="AH586" s="263"/>
      <c r="AI586" s="263"/>
      <c r="AJ586" s="263"/>
      <c r="AK586" s="263"/>
      <c r="AL586" s="263"/>
      <c r="AM586" s="263"/>
      <c r="AN586" s="263"/>
      <c r="AO586" s="263"/>
      <c r="AP586" s="263"/>
      <c r="AQ586" s="263"/>
      <c r="AR586" s="263"/>
      <c r="AS586" s="263"/>
      <c r="AT586" s="263"/>
      <c r="AU586" s="263"/>
      <c r="AV586" s="263"/>
      <c r="AW586" s="263"/>
      <c r="AX586" s="263"/>
      <c r="AY586" s="263"/>
      <c r="AZ586" s="263"/>
      <c r="BA586" s="263"/>
      <c r="BB586" s="263"/>
      <c r="BC586" s="263"/>
      <c r="BD586" s="263"/>
      <c r="BE586" s="263"/>
      <c r="BF586" s="263"/>
      <c r="BG586" s="263"/>
    </row>
    <row r="587" spans="1:59" s="212" customFormat="1" x14ac:dyDescent="0.3">
      <c r="A587" s="270"/>
      <c r="B587" s="271"/>
      <c r="J587" s="550"/>
      <c r="K587" s="263"/>
      <c r="L587" s="263"/>
      <c r="M587" s="263"/>
      <c r="N587" s="263"/>
      <c r="O587" s="263"/>
      <c r="P587" s="263"/>
      <c r="Q587" s="263"/>
      <c r="R587" s="263"/>
      <c r="S587" s="263"/>
      <c r="T587" s="263"/>
      <c r="U587" s="263"/>
      <c r="V587" s="263"/>
      <c r="W587" s="263"/>
      <c r="X587" s="263"/>
      <c r="Y587" s="263"/>
      <c r="Z587" s="263"/>
      <c r="AA587" s="263"/>
      <c r="AB587" s="263"/>
      <c r="AC587" s="263"/>
      <c r="AD587" s="263"/>
      <c r="AE587" s="263"/>
      <c r="AF587" s="263"/>
      <c r="AG587" s="263"/>
      <c r="AH587" s="263"/>
      <c r="AI587" s="263"/>
      <c r="AJ587" s="263"/>
      <c r="AK587" s="263"/>
      <c r="AL587" s="263"/>
      <c r="AM587" s="263"/>
      <c r="AN587" s="263"/>
      <c r="AO587" s="263"/>
      <c r="AP587" s="263"/>
      <c r="AQ587" s="263"/>
      <c r="AR587" s="263"/>
      <c r="AS587" s="263"/>
      <c r="AT587" s="263"/>
      <c r="AU587" s="263"/>
      <c r="AV587" s="263"/>
      <c r="AW587" s="263"/>
      <c r="AX587" s="263"/>
      <c r="AY587" s="263"/>
      <c r="AZ587" s="263"/>
      <c r="BA587" s="263"/>
      <c r="BB587" s="263"/>
      <c r="BC587" s="263"/>
      <c r="BD587" s="263"/>
      <c r="BE587" s="263"/>
      <c r="BF587" s="263"/>
      <c r="BG587" s="263"/>
    </row>
    <row r="588" spans="1:59" s="212" customFormat="1" x14ac:dyDescent="0.3">
      <c r="A588" s="270"/>
      <c r="B588" s="271"/>
      <c r="J588" s="550"/>
      <c r="K588" s="263"/>
      <c r="L588" s="263"/>
      <c r="M588" s="263"/>
      <c r="N588" s="263"/>
      <c r="O588" s="263"/>
      <c r="P588" s="263"/>
      <c r="Q588" s="263"/>
      <c r="R588" s="263"/>
      <c r="S588" s="263"/>
      <c r="T588" s="263"/>
      <c r="U588" s="263"/>
      <c r="V588" s="263"/>
      <c r="W588" s="263"/>
      <c r="X588" s="263"/>
      <c r="Y588" s="263"/>
      <c r="Z588" s="263"/>
      <c r="AA588" s="263"/>
      <c r="AB588" s="263"/>
      <c r="AC588" s="263"/>
      <c r="AD588" s="263"/>
      <c r="AE588" s="263"/>
      <c r="AF588" s="263"/>
      <c r="AG588" s="263"/>
      <c r="AH588" s="263"/>
      <c r="AI588" s="263"/>
      <c r="AJ588" s="263"/>
      <c r="AK588" s="263"/>
      <c r="AL588" s="263"/>
      <c r="AM588" s="263"/>
      <c r="AN588" s="263"/>
      <c r="AO588" s="263"/>
      <c r="AP588" s="263"/>
      <c r="AQ588" s="263"/>
      <c r="AR588" s="263"/>
      <c r="AS588" s="263"/>
      <c r="AT588" s="263"/>
      <c r="AU588" s="263"/>
      <c r="AV588" s="263"/>
      <c r="AW588" s="263"/>
      <c r="AX588" s="263"/>
      <c r="AY588" s="263"/>
      <c r="AZ588" s="263"/>
      <c r="BA588" s="263"/>
      <c r="BB588" s="263"/>
      <c r="BC588" s="263"/>
      <c r="BD588" s="263"/>
      <c r="BE588" s="263"/>
      <c r="BF588" s="263"/>
      <c r="BG588" s="263"/>
    </row>
    <row r="589" spans="1:59" s="212" customFormat="1" x14ac:dyDescent="0.3">
      <c r="A589" s="270"/>
      <c r="B589" s="271"/>
      <c r="J589" s="550"/>
      <c r="K589" s="263"/>
      <c r="L589" s="263"/>
      <c r="M589" s="263"/>
      <c r="N589" s="263"/>
      <c r="O589" s="263"/>
      <c r="P589" s="263"/>
      <c r="Q589" s="263"/>
      <c r="R589" s="263"/>
      <c r="S589" s="263"/>
      <c r="T589" s="263"/>
      <c r="U589" s="263"/>
      <c r="V589" s="263"/>
      <c r="W589" s="263"/>
      <c r="X589" s="263"/>
      <c r="Y589" s="263"/>
      <c r="Z589" s="263"/>
      <c r="AA589" s="263"/>
      <c r="AB589" s="263"/>
      <c r="AC589" s="263"/>
      <c r="AD589" s="263"/>
      <c r="AE589" s="263"/>
      <c r="AF589" s="263"/>
      <c r="AG589" s="263"/>
      <c r="AH589" s="263"/>
      <c r="AI589" s="263"/>
      <c r="AJ589" s="263"/>
      <c r="AK589" s="263"/>
      <c r="AL589" s="263"/>
      <c r="AM589" s="263"/>
      <c r="AN589" s="263"/>
      <c r="AO589" s="263"/>
      <c r="AP589" s="263"/>
      <c r="AQ589" s="263"/>
      <c r="AR589" s="263"/>
      <c r="AS589" s="263"/>
      <c r="AT589" s="263"/>
      <c r="AU589" s="263"/>
      <c r="AV589" s="263"/>
      <c r="AW589" s="263"/>
      <c r="AX589" s="263"/>
      <c r="AY589" s="263"/>
      <c r="AZ589" s="263"/>
      <c r="BA589" s="263"/>
      <c r="BB589" s="263"/>
      <c r="BC589" s="263"/>
      <c r="BD589" s="263"/>
      <c r="BE589" s="263"/>
      <c r="BF589" s="263"/>
      <c r="BG589" s="263"/>
    </row>
    <row r="590" spans="1:59" s="212" customFormat="1" x14ac:dyDescent="0.3">
      <c r="A590" s="270"/>
      <c r="B590" s="271"/>
      <c r="J590" s="550"/>
      <c r="K590" s="263"/>
      <c r="L590" s="263"/>
      <c r="M590" s="263"/>
      <c r="N590" s="263"/>
      <c r="O590" s="263"/>
      <c r="P590" s="263"/>
      <c r="Q590" s="263"/>
      <c r="R590" s="263"/>
      <c r="S590" s="263"/>
      <c r="T590" s="263"/>
      <c r="U590" s="263"/>
      <c r="V590" s="263"/>
      <c r="W590" s="263"/>
      <c r="X590" s="263"/>
      <c r="Y590" s="263"/>
      <c r="Z590" s="263"/>
      <c r="AA590" s="263"/>
      <c r="AB590" s="263"/>
      <c r="AC590" s="263"/>
      <c r="AD590" s="263"/>
      <c r="AE590" s="263"/>
      <c r="AF590" s="263"/>
      <c r="AG590" s="263"/>
      <c r="AH590" s="263"/>
      <c r="AI590" s="263"/>
      <c r="AJ590" s="263"/>
      <c r="AK590" s="263"/>
      <c r="AL590" s="263"/>
      <c r="AM590" s="263"/>
      <c r="AN590" s="263"/>
      <c r="AO590" s="263"/>
      <c r="AP590" s="263"/>
      <c r="AQ590" s="263"/>
      <c r="AR590" s="263"/>
      <c r="AS590" s="263"/>
      <c r="AT590" s="263"/>
      <c r="AU590" s="263"/>
      <c r="AV590" s="263"/>
      <c r="AW590" s="263"/>
      <c r="AX590" s="263"/>
      <c r="AY590" s="263"/>
      <c r="AZ590" s="263"/>
      <c r="BA590" s="263"/>
      <c r="BB590" s="263"/>
      <c r="BC590" s="263"/>
      <c r="BD590" s="263"/>
      <c r="BE590" s="263"/>
      <c r="BF590" s="263"/>
      <c r="BG590" s="263"/>
    </row>
    <row r="591" spans="1:59" s="212" customFormat="1" x14ac:dyDescent="0.3">
      <c r="A591" s="270"/>
      <c r="B591" s="271"/>
      <c r="J591" s="550"/>
      <c r="K591" s="263"/>
      <c r="L591" s="263"/>
      <c r="M591" s="263"/>
      <c r="N591" s="263"/>
      <c r="O591" s="263"/>
      <c r="P591" s="263"/>
      <c r="Q591" s="263"/>
      <c r="R591" s="263"/>
      <c r="S591" s="263"/>
      <c r="T591" s="263"/>
      <c r="U591" s="263"/>
      <c r="V591" s="263"/>
      <c r="W591" s="263"/>
      <c r="X591" s="263"/>
      <c r="Y591" s="263"/>
      <c r="Z591" s="263"/>
      <c r="AA591" s="263"/>
      <c r="AB591" s="263"/>
      <c r="AC591" s="263"/>
      <c r="AD591" s="263"/>
      <c r="AE591" s="263"/>
      <c r="AF591" s="263"/>
      <c r="AG591" s="263"/>
      <c r="AH591" s="263"/>
      <c r="AI591" s="263"/>
      <c r="AJ591" s="263"/>
      <c r="AK591" s="263"/>
      <c r="AL591" s="263"/>
      <c r="AM591" s="263"/>
      <c r="AN591" s="263"/>
      <c r="AO591" s="263"/>
      <c r="AP591" s="263"/>
      <c r="AQ591" s="263"/>
      <c r="AR591" s="263"/>
      <c r="AS591" s="263"/>
      <c r="AT591" s="263"/>
      <c r="AU591" s="263"/>
      <c r="AV591" s="263"/>
      <c r="AW591" s="263"/>
      <c r="AX591" s="263"/>
      <c r="AY591" s="263"/>
      <c r="AZ591" s="263"/>
      <c r="BA591" s="263"/>
      <c r="BB591" s="263"/>
      <c r="BC591" s="263"/>
      <c r="BD591" s="263"/>
      <c r="BE591" s="263"/>
      <c r="BF591" s="263"/>
      <c r="BG591" s="263"/>
    </row>
    <row r="592" spans="1:59" s="212" customFormat="1" x14ac:dyDescent="0.3">
      <c r="A592" s="270"/>
      <c r="B592" s="271"/>
      <c r="J592" s="550"/>
      <c r="K592" s="263"/>
      <c r="L592" s="263"/>
      <c r="M592" s="263"/>
      <c r="N592" s="263"/>
      <c r="O592" s="263"/>
      <c r="P592" s="263"/>
      <c r="Q592" s="263"/>
      <c r="R592" s="263"/>
      <c r="S592" s="263"/>
      <c r="T592" s="263"/>
      <c r="U592" s="263"/>
      <c r="V592" s="263"/>
      <c r="W592" s="263"/>
      <c r="X592" s="263"/>
      <c r="Y592" s="263"/>
      <c r="Z592" s="263"/>
      <c r="AA592" s="263"/>
      <c r="AB592" s="263"/>
      <c r="AC592" s="263"/>
      <c r="AD592" s="263"/>
      <c r="AE592" s="263"/>
      <c r="AF592" s="263"/>
      <c r="AG592" s="263"/>
      <c r="AH592" s="263"/>
      <c r="AI592" s="263"/>
      <c r="AJ592" s="263"/>
      <c r="AK592" s="263"/>
      <c r="AL592" s="263"/>
      <c r="AM592" s="263"/>
      <c r="AN592" s="263"/>
      <c r="AO592" s="263"/>
      <c r="AP592" s="263"/>
      <c r="AQ592" s="263"/>
      <c r="AR592" s="263"/>
      <c r="AS592" s="263"/>
      <c r="AT592" s="263"/>
      <c r="AU592" s="263"/>
      <c r="AV592" s="263"/>
      <c r="AW592" s="263"/>
      <c r="AX592" s="263"/>
      <c r="AY592" s="263"/>
      <c r="AZ592" s="263"/>
      <c r="BA592" s="263"/>
      <c r="BB592" s="263"/>
      <c r="BC592" s="263"/>
      <c r="BD592" s="263"/>
      <c r="BE592" s="263"/>
      <c r="BF592" s="263"/>
      <c r="BG592" s="263"/>
    </row>
    <row r="593" spans="1:59" s="212" customFormat="1" x14ac:dyDescent="0.3">
      <c r="A593" s="270"/>
      <c r="B593" s="271"/>
      <c r="J593" s="550"/>
      <c r="K593" s="263"/>
      <c r="L593" s="263"/>
      <c r="M593" s="263"/>
      <c r="N593" s="263"/>
      <c r="O593" s="263"/>
      <c r="P593" s="263"/>
      <c r="Q593" s="263"/>
      <c r="R593" s="263"/>
      <c r="S593" s="263"/>
      <c r="T593" s="263"/>
      <c r="U593" s="263"/>
      <c r="V593" s="263"/>
      <c r="W593" s="263"/>
      <c r="X593" s="263"/>
      <c r="Y593" s="263"/>
      <c r="Z593" s="263"/>
      <c r="AA593" s="263"/>
      <c r="AB593" s="263"/>
      <c r="AC593" s="263"/>
      <c r="AD593" s="263"/>
      <c r="AE593" s="263"/>
      <c r="AF593" s="263"/>
      <c r="AG593" s="263"/>
      <c r="AH593" s="263"/>
      <c r="AI593" s="263"/>
      <c r="AJ593" s="263"/>
      <c r="AK593" s="263"/>
      <c r="AL593" s="263"/>
      <c r="AM593" s="263"/>
      <c r="AN593" s="263"/>
      <c r="AO593" s="263"/>
      <c r="AP593" s="263"/>
      <c r="AQ593" s="263"/>
      <c r="AR593" s="263"/>
      <c r="AS593" s="263"/>
      <c r="AT593" s="263"/>
      <c r="AU593" s="263"/>
      <c r="AV593" s="263"/>
      <c r="AW593" s="263"/>
      <c r="AX593" s="263"/>
      <c r="AY593" s="263"/>
      <c r="AZ593" s="263"/>
      <c r="BA593" s="263"/>
      <c r="BB593" s="263"/>
      <c r="BC593" s="263"/>
      <c r="BD593" s="263"/>
      <c r="BE593" s="263"/>
      <c r="BF593" s="263"/>
      <c r="BG593" s="263"/>
    </row>
    <row r="594" spans="1:59" s="212" customFormat="1" x14ac:dyDescent="0.3">
      <c r="A594" s="270"/>
      <c r="B594" s="271"/>
      <c r="J594" s="550"/>
      <c r="K594" s="263"/>
      <c r="L594" s="263"/>
      <c r="M594" s="263"/>
      <c r="N594" s="263"/>
      <c r="O594" s="263"/>
      <c r="P594" s="263"/>
      <c r="Q594" s="263"/>
      <c r="R594" s="263"/>
      <c r="S594" s="263"/>
      <c r="T594" s="263"/>
      <c r="U594" s="263"/>
      <c r="V594" s="263"/>
      <c r="W594" s="263"/>
      <c r="X594" s="263"/>
      <c r="Y594" s="263"/>
      <c r="Z594" s="263"/>
      <c r="AA594" s="263"/>
      <c r="AB594" s="263"/>
      <c r="AC594" s="263"/>
      <c r="AD594" s="263"/>
      <c r="AE594" s="263"/>
      <c r="AF594" s="263"/>
      <c r="AG594" s="263"/>
      <c r="AH594" s="263"/>
      <c r="AI594" s="263"/>
      <c r="AJ594" s="263"/>
      <c r="AK594" s="263"/>
      <c r="AL594" s="263"/>
      <c r="AM594" s="263"/>
      <c r="AN594" s="263"/>
      <c r="AO594" s="263"/>
      <c r="AP594" s="263"/>
      <c r="AQ594" s="263"/>
      <c r="AR594" s="263"/>
      <c r="AS594" s="263"/>
      <c r="AT594" s="263"/>
      <c r="AU594" s="263"/>
      <c r="AV594" s="263"/>
      <c r="AW594" s="263"/>
      <c r="AX594" s="263"/>
      <c r="AY594" s="263"/>
      <c r="AZ594" s="263"/>
      <c r="BA594" s="263"/>
      <c r="BB594" s="263"/>
      <c r="BC594" s="263"/>
      <c r="BD594" s="263"/>
      <c r="BE594" s="263"/>
      <c r="BF594" s="263"/>
      <c r="BG594" s="263"/>
    </row>
    <row r="595" spans="1:59" s="212" customFormat="1" x14ac:dyDescent="0.3">
      <c r="A595" s="270"/>
      <c r="B595" s="271"/>
      <c r="J595" s="550"/>
      <c r="K595" s="263"/>
      <c r="L595" s="263"/>
      <c r="M595" s="263"/>
      <c r="N595" s="263"/>
      <c r="O595" s="263"/>
      <c r="P595" s="263"/>
      <c r="Q595" s="263"/>
      <c r="R595" s="263"/>
      <c r="S595" s="263"/>
      <c r="T595" s="263"/>
      <c r="U595" s="263"/>
      <c r="V595" s="263"/>
      <c r="W595" s="263"/>
      <c r="X595" s="263"/>
      <c r="Y595" s="263"/>
      <c r="Z595" s="263"/>
      <c r="AA595" s="263"/>
      <c r="AB595" s="263"/>
      <c r="AC595" s="263"/>
      <c r="AD595" s="263"/>
      <c r="AE595" s="263"/>
      <c r="AF595" s="263"/>
      <c r="AG595" s="263"/>
      <c r="AH595" s="263"/>
      <c r="AI595" s="263"/>
      <c r="AJ595" s="263"/>
      <c r="AK595" s="263"/>
      <c r="AL595" s="263"/>
      <c r="AM595" s="263"/>
      <c r="AN595" s="263"/>
      <c r="AO595" s="263"/>
      <c r="AP595" s="263"/>
      <c r="AQ595" s="263"/>
      <c r="AR595" s="263"/>
      <c r="AS595" s="263"/>
      <c r="AT595" s="263"/>
      <c r="AU595" s="263"/>
      <c r="AV595" s="263"/>
      <c r="AW595" s="263"/>
      <c r="AX595" s="263"/>
      <c r="AY595" s="263"/>
      <c r="AZ595" s="263"/>
      <c r="BA595" s="263"/>
      <c r="BB595" s="263"/>
      <c r="BC595" s="263"/>
      <c r="BD595" s="263"/>
      <c r="BE595" s="263"/>
      <c r="BF595" s="263"/>
      <c r="BG595" s="263"/>
    </row>
    <row r="596" spans="1:59" s="212" customFormat="1" x14ac:dyDescent="0.3">
      <c r="A596" s="270"/>
      <c r="B596" s="271"/>
      <c r="J596" s="550"/>
      <c r="K596" s="263"/>
      <c r="L596" s="263"/>
      <c r="M596" s="263"/>
      <c r="N596" s="263"/>
      <c r="O596" s="263"/>
      <c r="P596" s="263"/>
      <c r="Q596" s="263"/>
      <c r="R596" s="263"/>
      <c r="S596" s="263"/>
      <c r="T596" s="263"/>
      <c r="U596" s="263"/>
      <c r="V596" s="263"/>
      <c r="W596" s="263"/>
      <c r="X596" s="263"/>
      <c r="Y596" s="263"/>
      <c r="Z596" s="263"/>
      <c r="AA596" s="263"/>
      <c r="AB596" s="263"/>
      <c r="AC596" s="263"/>
      <c r="AD596" s="263"/>
      <c r="AE596" s="263"/>
      <c r="AF596" s="263"/>
      <c r="AG596" s="263"/>
      <c r="AH596" s="263"/>
      <c r="AI596" s="263"/>
      <c r="AJ596" s="263"/>
      <c r="AK596" s="263"/>
      <c r="AL596" s="263"/>
      <c r="AM596" s="263"/>
      <c r="AN596" s="263"/>
      <c r="AO596" s="263"/>
      <c r="AP596" s="263"/>
      <c r="AQ596" s="263"/>
      <c r="AR596" s="263"/>
      <c r="AS596" s="263"/>
      <c r="AT596" s="263"/>
      <c r="AU596" s="263"/>
      <c r="AV596" s="263"/>
      <c r="AW596" s="263"/>
      <c r="AX596" s="263"/>
      <c r="AY596" s="263"/>
      <c r="AZ596" s="263"/>
      <c r="BA596" s="263"/>
      <c r="BB596" s="263"/>
      <c r="BC596" s="263"/>
      <c r="BD596" s="263"/>
      <c r="BE596" s="263"/>
      <c r="BF596" s="263"/>
      <c r="BG596" s="263"/>
    </row>
    <row r="597" spans="1:59" s="212" customFormat="1" x14ac:dyDescent="0.3">
      <c r="A597" s="270"/>
      <c r="B597" s="271"/>
      <c r="J597" s="550"/>
      <c r="K597" s="263"/>
      <c r="L597" s="263"/>
      <c r="M597" s="263"/>
      <c r="N597" s="263"/>
      <c r="O597" s="263"/>
      <c r="P597" s="263"/>
      <c r="Q597" s="263"/>
      <c r="R597" s="263"/>
      <c r="S597" s="263"/>
      <c r="T597" s="263"/>
      <c r="U597" s="263"/>
      <c r="V597" s="263"/>
      <c r="W597" s="263"/>
      <c r="X597" s="263"/>
      <c r="Y597" s="263"/>
      <c r="Z597" s="263"/>
      <c r="AA597" s="263"/>
      <c r="AB597" s="263"/>
      <c r="AC597" s="263"/>
      <c r="AD597" s="263"/>
      <c r="AE597" s="263"/>
      <c r="AF597" s="263"/>
      <c r="AG597" s="263"/>
      <c r="AH597" s="263"/>
      <c r="AI597" s="263"/>
      <c r="AJ597" s="263"/>
      <c r="AK597" s="263"/>
      <c r="AL597" s="263"/>
      <c r="AM597" s="263"/>
      <c r="AN597" s="263"/>
      <c r="AO597" s="263"/>
      <c r="AP597" s="263"/>
      <c r="AQ597" s="263"/>
      <c r="AR597" s="263"/>
      <c r="AS597" s="263"/>
      <c r="AT597" s="263"/>
      <c r="AU597" s="263"/>
      <c r="AV597" s="263"/>
      <c r="AW597" s="263"/>
      <c r="AX597" s="263"/>
      <c r="AY597" s="263"/>
      <c r="AZ597" s="263"/>
      <c r="BA597" s="263"/>
      <c r="BB597" s="263"/>
      <c r="BC597" s="263"/>
      <c r="BD597" s="263"/>
      <c r="BE597" s="263"/>
      <c r="BF597" s="263"/>
      <c r="BG597" s="263"/>
    </row>
    <row r="598" spans="1:59" s="212" customFormat="1" x14ac:dyDescent="0.3">
      <c r="A598" s="270"/>
      <c r="B598" s="271"/>
      <c r="J598" s="550"/>
      <c r="K598" s="263"/>
      <c r="L598" s="263"/>
      <c r="M598" s="263"/>
      <c r="N598" s="263"/>
      <c r="O598" s="263"/>
      <c r="P598" s="263"/>
      <c r="Q598" s="263"/>
      <c r="R598" s="263"/>
      <c r="S598" s="263"/>
      <c r="T598" s="263"/>
      <c r="U598" s="263"/>
      <c r="V598" s="263"/>
      <c r="W598" s="263"/>
      <c r="X598" s="263"/>
      <c r="Y598" s="263"/>
      <c r="Z598" s="263"/>
      <c r="AA598" s="263"/>
      <c r="AB598" s="263"/>
      <c r="AC598" s="263"/>
      <c r="AD598" s="263"/>
      <c r="AE598" s="263"/>
      <c r="AF598" s="263"/>
      <c r="AG598" s="263"/>
      <c r="AH598" s="263"/>
      <c r="AI598" s="263"/>
      <c r="AJ598" s="263"/>
      <c r="AK598" s="263"/>
      <c r="AL598" s="263"/>
      <c r="AM598" s="263"/>
      <c r="AN598" s="263"/>
      <c r="AO598" s="263"/>
      <c r="AP598" s="263"/>
      <c r="AQ598" s="263"/>
      <c r="AR598" s="263"/>
      <c r="AS598" s="263"/>
      <c r="AT598" s="263"/>
      <c r="AU598" s="263"/>
      <c r="AV598" s="263"/>
      <c r="AW598" s="263"/>
      <c r="AX598" s="263"/>
      <c r="AY598" s="263"/>
      <c r="AZ598" s="263"/>
      <c r="BA598" s="263"/>
      <c r="BB598" s="263"/>
      <c r="BC598" s="263"/>
      <c r="BD598" s="263"/>
      <c r="BE598" s="263"/>
      <c r="BF598" s="263"/>
      <c r="BG598" s="263"/>
    </row>
    <row r="599" spans="1:59" s="212" customFormat="1" x14ac:dyDescent="0.3">
      <c r="A599" s="270"/>
      <c r="B599" s="271"/>
      <c r="J599" s="550"/>
      <c r="K599" s="263"/>
      <c r="L599" s="263"/>
      <c r="M599" s="263"/>
      <c r="N599" s="263"/>
      <c r="O599" s="263"/>
      <c r="P599" s="263"/>
      <c r="Q599" s="263"/>
      <c r="R599" s="263"/>
      <c r="S599" s="263"/>
      <c r="T599" s="263"/>
      <c r="U599" s="263"/>
      <c r="V599" s="263"/>
      <c r="W599" s="263"/>
      <c r="X599" s="263"/>
      <c r="Y599" s="263"/>
      <c r="Z599" s="263"/>
      <c r="AA599" s="263"/>
      <c r="AB599" s="263"/>
      <c r="AC599" s="263"/>
      <c r="AD599" s="263"/>
      <c r="AE599" s="263"/>
      <c r="AF599" s="263"/>
      <c r="AG599" s="263"/>
      <c r="AH599" s="263"/>
      <c r="AI599" s="263"/>
      <c r="AJ599" s="263"/>
      <c r="AK599" s="263"/>
      <c r="AL599" s="263"/>
      <c r="AM599" s="263"/>
      <c r="AN599" s="263"/>
      <c r="AO599" s="263"/>
      <c r="AP599" s="263"/>
      <c r="AQ599" s="263"/>
      <c r="AR599" s="263"/>
      <c r="AS599" s="263"/>
      <c r="AT599" s="263"/>
      <c r="AU599" s="263"/>
      <c r="AV599" s="263"/>
      <c r="AW599" s="263"/>
      <c r="AX599" s="263"/>
      <c r="AY599" s="263"/>
      <c r="AZ599" s="263"/>
      <c r="BA599" s="263"/>
      <c r="BB599" s="263"/>
      <c r="BC599" s="263"/>
      <c r="BD599" s="263"/>
      <c r="BE599" s="263"/>
      <c r="BF599" s="263"/>
      <c r="BG599" s="263"/>
    </row>
    <row r="600" spans="1:59" s="212" customFormat="1" x14ac:dyDescent="0.3">
      <c r="A600" s="270"/>
      <c r="B600" s="271"/>
      <c r="J600" s="550"/>
      <c r="K600" s="263"/>
      <c r="L600" s="263"/>
      <c r="M600" s="263"/>
      <c r="N600" s="263"/>
      <c r="O600" s="263"/>
      <c r="P600" s="263"/>
      <c r="Q600" s="263"/>
      <c r="R600" s="263"/>
      <c r="S600" s="263"/>
      <c r="T600" s="263"/>
      <c r="U600" s="263"/>
      <c r="V600" s="263"/>
      <c r="W600" s="263"/>
      <c r="X600" s="263"/>
      <c r="Y600" s="263"/>
      <c r="Z600" s="263"/>
      <c r="AA600" s="263"/>
      <c r="AB600" s="263"/>
      <c r="AC600" s="263"/>
      <c r="AD600" s="263"/>
      <c r="AE600" s="263"/>
      <c r="AF600" s="263"/>
      <c r="AG600" s="263"/>
      <c r="AH600" s="263"/>
      <c r="AI600" s="263"/>
      <c r="AJ600" s="263"/>
      <c r="AK600" s="263"/>
      <c r="AL600" s="263"/>
      <c r="AM600" s="263"/>
      <c r="AN600" s="263"/>
      <c r="AO600" s="263"/>
      <c r="AP600" s="263"/>
      <c r="AQ600" s="263"/>
      <c r="AR600" s="263"/>
      <c r="AS600" s="263"/>
      <c r="AT600" s="263"/>
      <c r="AU600" s="263"/>
      <c r="AV600" s="263"/>
      <c r="AW600" s="263"/>
      <c r="AX600" s="263"/>
      <c r="AY600" s="263"/>
      <c r="AZ600" s="263"/>
      <c r="BA600" s="263"/>
      <c r="BB600" s="263"/>
      <c r="BC600" s="263"/>
      <c r="BD600" s="263"/>
      <c r="BE600" s="263"/>
      <c r="BF600" s="263"/>
      <c r="BG600" s="263"/>
    </row>
    <row r="601" spans="1:59" s="212" customFormat="1" x14ac:dyDescent="0.3">
      <c r="A601" s="270"/>
      <c r="B601" s="271"/>
      <c r="J601" s="550"/>
      <c r="K601" s="263"/>
      <c r="L601" s="263"/>
      <c r="M601" s="263"/>
      <c r="N601" s="263"/>
      <c r="O601" s="263"/>
      <c r="P601" s="263"/>
      <c r="Q601" s="263"/>
      <c r="R601" s="263"/>
      <c r="S601" s="263"/>
      <c r="T601" s="263"/>
      <c r="U601" s="263"/>
      <c r="V601" s="263"/>
      <c r="W601" s="263"/>
      <c r="X601" s="263"/>
      <c r="Y601" s="263"/>
      <c r="Z601" s="263"/>
      <c r="AA601" s="263"/>
      <c r="AB601" s="263"/>
      <c r="AC601" s="263"/>
      <c r="AD601" s="263"/>
      <c r="AE601" s="263"/>
      <c r="AF601" s="263"/>
      <c r="AG601" s="263"/>
      <c r="AH601" s="263"/>
      <c r="AI601" s="263"/>
      <c r="AJ601" s="263"/>
      <c r="AK601" s="263"/>
      <c r="AL601" s="263"/>
      <c r="AM601" s="263"/>
      <c r="AN601" s="263"/>
      <c r="AO601" s="263"/>
      <c r="AP601" s="263"/>
      <c r="AQ601" s="263"/>
      <c r="AR601" s="263"/>
      <c r="AS601" s="263"/>
      <c r="AT601" s="263"/>
      <c r="AU601" s="263"/>
      <c r="AV601" s="263"/>
      <c r="AW601" s="263"/>
      <c r="AX601" s="263"/>
      <c r="AY601" s="263"/>
      <c r="AZ601" s="263"/>
      <c r="BA601" s="263"/>
      <c r="BB601" s="263"/>
      <c r="BC601" s="263"/>
      <c r="BD601" s="263"/>
      <c r="BE601" s="263"/>
      <c r="BF601" s="263"/>
      <c r="BG601" s="263"/>
    </row>
    <row r="602" spans="1:59" s="212" customFormat="1" x14ac:dyDescent="0.3">
      <c r="A602" s="270"/>
      <c r="B602" s="271"/>
      <c r="J602" s="550"/>
      <c r="K602" s="263"/>
      <c r="L602" s="263"/>
      <c r="M602" s="263"/>
      <c r="N602" s="263"/>
      <c r="O602" s="263"/>
      <c r="P602" s="263"/>
      <c r="Q602" s="263"/>
      <c r="R602" s="263"/>
      <c r="S602" s="263"/>
      <c r="T602" s="263"/>
      <c r="U602" s="263"/>
      <c r="V602" s="263"/>
      <c r="W602" s="263"/>
      <c r="X602" s="263"/>
      <c r="Y602" s="263"/>
      <c r="Z602" s="263"/>
      <c r="AA602" s="263"/>
      <c r="AB602" s="263"/>
      <c r="AC602" s="263"/>
      <c r="AD602" s="263"/>
      <c r="AE602" s="263"/>
      <c r="AF602" s="263"/>
      <c r="AG602" s="263"/>
      <c r="AH602" s="263"/>
      <c r="AI602" s="263"/>
      <c r="AJ602" s="263"/>
      <c r="AK602" s="263"/>
      <c r="AL602" s="263"/>
      <c r="AM602" s="263"/>
      <c r="AN602" s="263"/>
      <c r="AO602" s="263"/>
      <c r="AP602" s="263"/>
      <c r="AQ602" s="263"/>
      <c r="AR602" s="263"/>
      <c r="AS602" s="263"/>
      <c r="AT602" s="263"/>
      <c r="AU602" s="263"/>
      <c r="AV602" s="263"/>
      <c r="AW602" s="263"/>
      <c r="AX602" s="263"/>
      <c r="AY602" s="263"/>
      <c r="AZ602" s="263"/>
      <c r="BA602" s="263"/>
      <c r="BB602" s="263"/>
      <c r="BC602" s="263"/>
      <c r="BD602" s="263"/>
      <c r="BE602" s="263"/>
      <c r="BF602" s="263"/>
      <c r="BG602" s="263"/>
    </row>
    <row r="603" spans="1:59" s="212" customFormat="1" x14ac:dyDescent="0.3">
      <c r="A603" s="270"/>
      <c r="B603" s="271"/>
      <c r="J603" s="550"/>
      <c r="K603" s="263"/>
      <c r="L603" s="263"/>
      <c r="M603" s="263"/>
      <c r="N603" s="263"/>
      <c r="O603" s="263"/>
      <c r="P603" s="263"/>
      <c r="Q603" s="263"/>
      <c r="R603" s="263"/>
      <c r="S603" s="263"/>
      <c r="T603" s="263"/>
      <c r="U603" s="263"/>
      <c r="V603" s="263"/>
      <c r="W603" s="263"/>
      <c r="X603" s="263"/>
      <c r="Y603" s="263"/>
      <c r="Z603" s="263"/>
      <c r="AA603" s="263"/>
      <c r="AB603" s="263"/>
      <c r="AC603" s="263"/>
      <c r="AD603" s="263"/>
      <c r="AE603" s="263"/>
      <c r="AF603" s="263"/>
      <c r="AG603" s="263"/>
      <c r="AH603" s="263"/>
      <c r="AI603" s="263"/>
      <c r="AJ603" s="263"/>
      <c r="AK603" s="263"/>
      <c r="AL603" s="263"/>
      <c r="AM603" s="263"/>
      <c r="AN603" s="263"/>
      <c r="AO603" s="263"/>
      <c r="AP603" s="263"/>
      <c r="AQ603" s="263"/>
      <c r="AR603" s="263"/>
      <c r="AS603" s="263"/>
      <c r="AT603" s="263"/>
      <c r="AU603" s="263"/>
      <c r="AV603" s="263"/>
      <c r="AW603" s="263"/>
      <c r="AX603" s="263"/>
      <c r="AY603" s="263"/>
      <c r="AZ603" s="263"/>
      <c r="BA603" s="263"/>
      <c r="BB603" s="263"/>
      <c r="BC603" s="263"/>
      <c r="BD603" s="263"/>
      <c r="BE603" s="263"/>
      <c r="BF603" s="263"/>
      <c r="BG603" s="263"/>
    </row>
    <row r="604" spans="1:59" s="212" customFormat="1" x14ac:dyDescent="0.3">
      <c r="A604" s="270"/>
      <c r="B604" s="271"/>
      <c r="J604" s="550"/>
      <c r="K604" s="263"/>
      <c r="L604" s="263"/>
      <c r="M604" s="263"/>
      <c r="N604" s="263"/>
      <c r="O604" s="263"/>
      <c r="P604" s="263"/>
      <c r="Q604" s="263"/>
      <c r="R604" s="263"/>
      <c r="S604" s="263"/>
      <c r="T604" s="263"/>
      <c r="U604" s="263"/>
      <c r="V604" s="263"/>
      <c r="W604" s="263"/>
      <c r="X604" s="263"/>
      <c r="Y604" s="263"/>
      <c r="Z604" s="263"/>
      <c r="AA604" s="263"/>
      <c r="AB604" s="263"/>
      <c r="AC604" s="263"/>
      <c r="AD604" s="263"/>
      <c r="AE604" s="263"/>
      <c r="AF604" s="263"/>
      <c r="AG604" s="263"/>
      <c r="AH604" s="263"/>
      <c r="AI604" s="263"/>
      <c r="AJ604" s="263"/>
      <c r="AK604" s="263"/>
      <c r="AL604" s="263"/>
      <c r="AM604" s="263"/>
      <c r="AN604" s="263"/>
      <c r="AO604" s="263"/>
      <c r="AP604" s="263"/>
      <c r="AQ604" s="263"/>
      <c r="AR604" s="263"/>
      <c r="AS604" s="263"/>
      <c r="AT604" s="263"/>
      <c r="AU604" s="263"/>
      <c r="AV604" s="263"/>
      <c r="AW604" s="263"/>
      <c r="AX604" s="263"/>
      <c r="AY604" s="263"/>
      <c r="AZ604" s="263"/>
      <c r="BA604" s="263"/>
      <c r="BB604" s="263"/>
      <c r="BC604" s="263"/>
      <c r="BD604" s="263"/>
      <c r="BE604" s="263"/>
      <c r="BF604" s="263"/>
      <c r="BG604" s="263"/>
    </row>
    <row r="605" spans="1:59" s="212" customFormat="1" x14ac:dyDescent="0.3">
      <c r="A605" s="270"/>
      <c r="B605" s="271"/>
      <c r="J605" s="550"/>
      <c r="K605" s="263"/>
      <c r="L605" s="263"/>
      <c r="M605" s="263"/>
      <c r="N605" s="263"/>
      <c r="O605" s="263"/>
      <c r="P605" s="263"/>
      <c r="Q605" s="263"/>
      <c r="R605" s="263"/>
      <c r="S605" s="263"/>
      <c r="T605" s="263"/>
      <c r="U605" s="263"/>
      <c r="V605" s="263"/>
      <c r="W605" s="263"/>
      <c r="X605" s="263"/>
      <c r="Y605" s="263"/>
      <c r="Z605" s="263"/>
      <c r="AA605" s="263"/>
      <c r="AB605" s="263"/>
      <c r="AC605" s="263"/>
      <c r="AD605" s="263"/>
      <c r="AE605" s="263"/>
      <c r="AF605" s="263"/>
      <c r="AG605" s="263"/>
      <c r="AH605" s="263"/>
      <c r="AI605" s="263"/>
      <c r="AJ605" s="263"/>
      <c r="AK605" s="263"/>
      <c r="AL605" s="263"/>
      <c r="AM605" s="263"/>
      <c r="AN605" s="263"/>
      <c r="AO605" s="263"/>
      <c r="AP605" s="263"/>
      <c r="AQ605" s="263"/>
      <c r="AR605" s="263"/>
      <c r="AS605" s="263"/>
      <c r="AT605" s="263"/>
      <c r="AU605" s="263"/>
      <c r="AV605" s="263"/>
      <c r="AW605" s="263"/>
      <c r="AX605" s="263"/>
      <c r="AY605" s="263"/>
      <c r="AZ605" s="263"/>
      <c r="BA605" s="263"/>
      <c r="BB605" s="263"/>
      <c r="BC605" s="263"/>
      <c r="BD605" s="263"/>
      <c r="BE605" s="263"/>
      <c r="BF605" s="263"/>
      <c r="BG605" s="263"/>
    </row>
    <row r="606" spans="1:59" s="212" customFormat="1" x14ac:dyDescent="0.3">
      <c r="A606" s="270"/>
      <c r="B606" s="271"/>
      <c r="J606" s="550"/>
      <c r="K606" s="263"/>
      <c r="L606" s="263"/>
      <c r="M606" s="263"/>
      <c r="N606" s="263"/>
      <c r="O606" s="263"/>
      <c r="P606" s="263"/>
      <c r="Q606" s="263"/>
      <c r="R606" s="263"/>
      <c r="S606" s="263"/>
      <c r="T606" s="263"/>
      <c r="U606" s="263"/>
      <c r="V606" s="263"/>
      <c r="W606" s="263"/>
      <c r="X606" s="263"/>
      <c r="Y606" s="263"/>
      <c r="Z606" s="263"/>
      <c r="AA606" s="263"/>
      <c r="AB606" s="263"/>
      <c r="AC606" s="263"/>
      <c r="AD606" s="263"/>
      <c r="AE606" s="263"/>
      <c r="AF606" s="263"/>
      <c r="AG606" s="263"/>
      <c r="AH606" s="263"/>
      <c r="AI606" s="263"/>
      <c r="AJ606" s="263"/>
      <c r="AK606" s="263"/>
      <c r="AL606" s="263"/>
      <c r="AM606" s="263"/>
      <c r="AN606" s="263"/>
      <c r="AO606" s="263"/>
      <c r="AP606" s="263"/>
      <c r="AQ606" s="263"/>
      <c r="AR606" s="263"/>
      <c r="AS606" s="263"/>
      <c r="AT606" s="263"/>
      <c r="AU606" s="263"/>
      <c r="AV606" s="263"/>
      <c r="AW606" s="263"/>
      <c r="AX606" s="263"/>
      <c r="AY606" s="263"/>
      <c r="AZ606" s="263"/>
      <c r="BA606" s="263"/>
      <c r="BB606" s="263"/>
      <c r="BC606" s="263"/>
      <c r="BD606" s="263"/>
      <c r="BE606" s="263"/>
      <c r="BF606" s="263"/>
      <c r="BG606" s="263"/>
    </row>
    <row r="607" spans="1:59" s="212" customFormat="1" x14ac:dyDescent="0.3">
      <c r="A607" s="270"/>
      <c r="B607" s="271"/>
      <c r="J607" s="550"/>
      <c r="K607" s="263"/>
      <c r="L607" s="263"/>
      <c r="M607" s="263"/>
      <c r="N607" s="263"/>
      <c r="O607" s="263"/>
      <c r="P607" s="263"/>
      <c r="Q607" s="263"/>
      <c r="R607" s="263"/>
      <c r="S607" s="263"/>
      <c r="T607" s="263"/>
      <c r="U607" s="263"/>
      <c r="V607" s="263"/>
      <c r="W607" s="263"/>
      <c r="X607" s="263"/>
      <c r="Y607" s="263"/>
      <c r="Z607" s="263"/>
      <c r="AA607" s="263"/>
      <c r="AB607" s="263"/>
      <c r="AC607" s="263"/>
      <c r="AD607" s="263"/>
      <c r="AE607" s="263"/>
      <c r="AF607" s="263"/>
      <c r="AG607" s="263"/>
      <c r="AH607" s="263"/>
      <c r="AI607" s="263"/>
      <c r="AJ607" s="263"/>
      <c r="AK607" s="263"/>
      <c r="AL607" s="263"/>
      <c r="AM607" s="263"/>
      <c r="AN607" s="263"/>
      <c r="AO607" s="263"/>
      <c r="AP607" s="263"/>
      <c r="AQ607" s="263"/>
      <c r="AR607" s="263"/>
      <c r="AS607" s="263"/>
      <c r="AT607" s="263"/>
      <c r="AU607" s="263"/>
      <c r="AV607" s="263"/>
      <c r="AW607" s="263"/>
      <c r="AX607" s="263"/>
      <c r="AY607" s="263"/>
      <c r="AZ607" s="263"/>
      <c r="BA607" s="263"/>
      <c r="BB607" s="263"/>
      <c r="BC607" s="263"/>
      <c r="BD607" s="263"/>
      <c r="BE607" s="263"/>
      <c r="BF607" s="263"/>
      <c r="BG607" s="263"/>
    </row>
    <row r="608" spans="1:59" s="212" customFormat="1" x14ac:dyDescent="0.3">
      <c r="A608" s="270"/>
      <c r="B608" s="271"/>
      <c r="J608" s="550"/>
      <c r="K608" s="263"/>
      <c r="L608" s="263"/>
      <c r="M608" s="263"/>
      <c r="N608" s="263"/>
      <c r="O608" s="263"/>
      <c r="P608" s="263"/>
      <c r="Q608" s="263"/>
      <c r="R608" s="263"/>
      <c r="S608" s="263"/>
      <c r="T608" s="263"/>
      <c r="U608" s="263"/>
      <c r="V608" s="263"/>
      <c r="W608" s="263"/>
      <c r="X608" s="263"/>
      <c r="Y608" s="263"/>
      <c r="Z608" s="263"/>
      <c r="AA608" s="263"/>
      <c r="AB608" s="263"/>
      <c r="AC608" s="263"/>
      <c r="AD608" s="263"/>
      <c r="AE608" s="263"/>
      <c r="AF608" s="263"/>
      <c r="AG608" s="263"/>
      <c r="AH608" s="263"/>
      <c r="AI608" s="263"/>
      <c r="AJ608" s="263"/>
      <c r="AK608" s="263"/>
      <c r="AL608" s="263"/>
      <c r="AM608" s="263"/>
      <c r="AN608" s="263"/>
      <c r="AO608" s="263"/>
      <c r="AP608" s="263"/>
      <c r="AQ608" s="263"/>
      <c r="AR608" s="263"/>
      <c r="AS608" s="263"/>
      <c r="AT608" s="263"/>
      <c r="AU608" s="263"/>
      <c r="AV608" s="263"/>
      <c r="AW608" s="263"/>
      <c r="AX608" s="263"/>
      <c r="AY608" s="263"/>
      <c r="AZ608" s="263"/>
      <c r="BA608" s="263"/>
      <c r="BB608" s="263"/>
      <c r="BC608" s="263"/>
      <c r="BD608" s="263"/>
      <c r="BE608" s="263"/>
      <c r="BF608" s="263"/>
      <c r="BG608" s="263"/>
    </row>
    <row r="609" spans="1:59" s="212" customFormat="1" x14ac:dyDescent="0.3">
      <c r="A609" s="270"/>
      <c r="B609" s="271"/>
      <c r="J609" s="550"/>
      <c r="K609" s="263"/>
      <c r="L609" s="263"/>
      <c r="M609" s="263"/>
      <c r="N609" s="263"/>
      <c r="O609" s="263"/>
      <c r="P609" s="263"/>
      <c r="Q609" s="263"/>
      <c r="R609" s="263"/>
      <c r="S609" s="263"/>
      <c r="T609" s="263"/>
      <c r="U609" s="263"/>
      <c r="V609" s="263"/>
      <c r="W609" s="263"/>
      <c r="X609" s="263"/>
      <c r="Y609" s="263"/>
      <c r="Z609" s="263"/>
      <c r="AA609" s="263"/>
      <c r="AB609" s="263"/>
      <c r="AC609" s="263"/>
      <c r="AD609" s="263"/>
      <c r="AE609" s="263"/>
      <c r="AF609" s="263"/>
      <c r="AG609" s="263"/>
      <c r="AH609" s="263"/>
      <c r="AI609" s="263"/>
      <c r="AJ609" s="263"/>
      <c r="AK609" s="263"/>
      <c r="AL609" s="263"/>
      <c r="AM609" s="263"/>
      <c r="AN609" s="263"/>
      <c r="AO609" s="263"/>
      <c r="AP609" s="263"/>
      <c r="AQ609" s="263"/>
      <c r="AR609" s="263"/>
      <c r="AS609" s="263"/>
      <c r="AT609" s="263"/>
      <c r="AU609" s="263"/>
      <c r="AV609" s="263"/>
      <c r="AW609" s="263"/>
      <c r="AX609" s="263"/>
      <c r="AY609" s="263"/>
      <c r="AZ609" s="263"/>
      <c r="BA609" s="263"/>
      <c r="BB609" s="263"/>
      <c r="BC609" s="263"/>
      <c r="BD609" s="263"/>
      <c r="BE609" s="263"/>
      <c r="BF609" s="263"/>
      <c r="BG609" s="263"/>
    </row>
    <row r="610" spans="1:59" s="212" customFormat="1" x14ac:dyDescent="0.3">
      <c r="A610" s="270"/>
      <c r="B610" s="271"/>
      <c r="J610" s="550"/>
      <c r="K610" s="263"/>
      <c r="L610" s="263"/>
      <c r="M610" s="263"/>
      <c r="N610" s="263"/>
      <c r="O610" s="263"/>
      <c r="P610" s="263"/>
      <c r="Q610" s="263"/>
      <c r="R610" s="263"/>
      <c r="S610" s="263"/>
      <c r="T610" s="263"/>
      <c r="U610" s="263"/>
      <c r="V610" s="263"/>
      <c r="W610" s="263"/>
      <c r="X610" s="263"/>
      <c r="Y610" s="263"/>
      <c r="Z610" s="263"/>
      <c r="AA610" s="263"/>
      <c r="AB610" s="263"/>
      <c r="AC610" s="263"/>
      <c r="AD610" s="263"/>
      <c r="AE610" s="263"/>
      <c r="AF610" s="263"/>
      <c r="AG610" s="263"/>
      <c r="AH610" s="263"/>
      <c r="AI610" s="263"/>
      <c r="AJ610" s="263"/>
      <c r="AK610" s="263"/>
      <c r="AL610" s="263"/>
      <c r="AM610" s="263"/>
      <c r="AN610" s="263"/>
      <c r="AO610" s="263"/>
      <c r="AP610" s="263"/>
      <c r="AQ610" s="263"/>
      <c r="AR610" s="263"/>
      <c r="AS610" s="263"/>
      <c r="AT610" s="263"/>
      <c r="AU610" s="263"/>
      <c r="AV610" s="263"/>
      <c r="AW610" s="263"/>
      <c r="AX610" s="263"/>
      <c r="AY610" s="263"/>
      <c r="AZ610" s="263"/>
      <c r="BA610" s="263"/>
      <c r="BB610" s="263"/>
      <c r="BC610" s="263"/>
      <c r="BD610" s="263"/>
      <c r="BE610" s="263"/>
      <c r="BF610" s="263"/>
      <c r="BG610" s="263"/>
    </row>
    <row r="611" spans="1:59" s="212" customFormat="1" x14ac:dyDescent="0.3">
      <c r="A611" s="270"/>
      <c r="B611" s="271"/>
      <c r="J611" s="550"/>
      <c r="K611" s="263"/>
      <c r="L611" s="263"/>
      <c r="M611" s="263"/>
      <c r="N611" s="263"/>
      <c r="O611" s="263"/>
      <c r="P611" s="263"/>
      <c r="Q611" s="263"/>
      <c r="R611" s="263"/>
      <c r="S611" s="263"/>
      <c r="T611" s="263"/>
      <c r="U611" s="263"/>
      <c r="V611" s="263"/>
      <c r="W611" s="263"/>
      <c r="X611" s="263"/>
      <c r="Y611" s="263"/>
      <c r="Z611" s="263"/>
      <c r="AA611" s="263"/>
      <c r="AB611" s="263"/>
      <c r="AC611" s="263"/>
      <c r="AD611" s="263"/>
      <c r="AE611" s="263"/>
      <c r="AF611" s="263"/>
      <c r="AG611" s="263"/>
      <c r="AH611" s="263"/>
      <c r="AI611" s="263"/>
      <c r="AJ611" s="263"/>
      <c r="AK611" s="263"/>
      <c r="AL611" s="263"/>
      <c r="AM611" s="263"/>
      <c r="AN611" s="263"/>
      <c r="AO611" s="263"/>
      <c r="AP611" s="263"/>
      <c r="AQ611" s="263"/>
      <c r="AR611" s="263"/>
      <c r="AS611" s="263"/>
      <c r="AT611" s="263"/>
      <c r="AU611" s="263"/>
      <c r="AV611" s="263"/>
      <c r="AW611" s="263"/>
      <c r="AX611" s="263"/>
      <c r="AY611" s="263"/>
      <c r="AZ611" s="263"/>
      <c r="BA611" s="263"/>
      <c r="BB611" s="263"/>
      <c r="BC611" s="263"/>
      <c r="BD611" s="263"/>
      <c r="BE611" s="263"/>
      <c r="BF611" s="263"/>
      <c r="BG611" s="263"/>
    </row>
    <row r="612" spans="1:59" s="212" customFormat="1" x14ac:dyDescent="0.3">
      <c r="A612" s="270"/>
      <c r="B612" s="271"/>
      <c r="J612" s="550"/>
      <c r="K612" s="263"/>
      <c r="L612" s="263"/>
      <c r="M612" s="263"/>
      <c r="N612" s="263"/>
      <c r="O612" s="263"/>
      <c r="P612" s="263"/>
      <c r="Q612" s="263"/>
      <c r="R612" s="263"/>
      <c r="S612" s="263"/>
      <c r="T612" s="263"/>
      <c r="U612" s="263"/>
      <c r="V612" s="263"/>
      <c r="W612" s="263"/>
      <c r="X612" s="263"/>
      <c r="Y612" s="263"/>
      <c r="Z612" s="263"/>
      <c r="AA612" s="263"/>
      <c r="AB612" s="263"/>
      <c r="AC612" s="263"/>
      <c r="AD612" s="263"/>
      <c r="AE612" s="263"/>
      <c r="AF612" s="263"/>
      <c r="AG612" s="263"/>
      <c r="AH612" s="263"/>
      <c r="AI612" s="263"/>
      <c r="AJ612" s="263"/>
      <c r="AK612" s="263"/>
      <c r="AL612" s="263"/>
      <c r="AM612" s="263"/>
      <c r="AN612" s="263"/>
      <c r="AO612" s="263"/>
      <c r="AP612" s="263"/>
      <c r="AQ612" s="263"/>
      <c r="AR612" s="263"/>
      <c r="AS612" s="263"/>
      <c r="AT612" s="263"/>
      <c r="AU612" s="263"/>
      <c r="AV612" s="263"/>
      <c r="AW612" s="263"/>
      <c r="AX612" s="263"/>
      <c r="AY612" s="263"/>
      <c r="AZ612" s="263"/>
      <c r="BA612" s="263"/>
      <c r="BB612" s="263"/>
      <c r="BC612" s="263"/>
      <c r="BD612" s="263"/>
      <c r="BE612" s="263"/>
      <c r="BF612" s="263"/>
      <c r="BG612" s="263"/>
    </row>
    <row r="613" spans="1:59" s="212" customFormat="1" x14ac:dyDescent="0.3">
      <c r="A613" s="270"/>
      <c r="B613" s="271"/>
      <c r="J613" s="550"/>
      <c r="K613" s="263"/>
      <c r="L613" s="263"/>
      <c r="M613" s="263"/>
      <c r="N613" s="263"/>
      <c r="O613" s="263"/>
      <c r="P613" s="263"/>
      <c r="Q613" s="263"/>
      <c r="R613" s="263"/>
      <c r="S613" s="263"/>
      <c r="T613" s="263"/>
      <c r="U613" s="263"/>
      <c r="V613" s="263"/>
      <c r="W613" s="263"/>
      <c r="X613" s="263"/>
      <c r="Y613" s="263"/>
      <c r="Z613" s="263"/>
      <c r="AA613" s="263"/>
      <c r="AB613" s="263"/>
      <c r="AC613" s="263"/>
      <c r="AD613" s="263"/>
      <c r="AE613" s="263"/>
      <c r="AF613" s="263"/>
      <c r="AG613" s="263"/>
      <c r="AH613" s="263"/>
      <c r="AI613" s="263"/>
      <c r="AJ613" s="263"/>
      <c r="AK613" s="263"/>
      <c r="AL613" s="263"/>
      <c r="AM613" s="263"/>
      <c r="AN613" s="263"/>
      <c r="AO613" s="263"/>
      <c r="AP613" s="263"/>
      <c r="AQ613" s="263"/>
      <c r="AR613" s="263"/>
      <c r="AS613" s="263"/>
      <c r="AT613" s="263"/>
      <c r="AU613" s="263"/>
      <c r="AV613" s="263"/>
      <c r="AW613" s="263"/>
      <c r="AX613" s="263"/>
      <c r="AY613" s="263"/>
      <c r="AZ613" s="263"/>
      <c r="BA613" s="263"/>
      <c r="BB613" s="263"/>
      <c r="BC613" s="263"/>
      <c r="BD613" s="263"/>
      <c r="BE613" s="263"/>
      <c r="BF613" s="263"/>
      <c r="BG613" s="263"/>
    </row>
    <row r="614" spans="1:59" s="212" customFormat="1" x14ac:dyDescent="0.3">
      <c r="A614" s="270"/>
      <c r="B614" s="271"/>
      <c r="J614" s="550"/>
      <c r="K614" s="263"/>
      <c r="L614" s="263"/>
      <c r="M614" s="263"/>
      <c r="N614" s="263"/>
      <c r="O614" s="263"/>
      <c r="P614" s="263"/>
      <c r="Q614" s="263"/>
      <c r="R614" s="263"/>
      <c r="S614" s="263"/>
      <c r="T614" s="263"/>
      <c r="U614" s="263"/>
      <c r="V614" s="263"/>
      <c r="W614" s="263"/>
      <c r="X614" s="263"/>
      <c r="Y614" s="263"/>
      <c r="Z614" s="263"/>
      <c r="AA614" s="263"/>
      <c r="AB614" s="263"/>
      <c r="AC614" s="263"/>
      <c r="AD614" s="263"/>
      <c r="AE614" s="263"/>
      <c r="AF614" s="263"/>
      <c r="AG614" s="263"/>
      <c r="AH614" s="263"/>
      <c r="AI614" s="263"/>
      <c r="AJ614" s="263"/>
      <c r="AK614" s="263"/>
      <c r="AL614" s="263"/>
      <c r="AM614" s="263"/>
      <c r="AN614" s="263"/>
      <c r="AO614" s="263"/>
      <c r="AP614" s="263"/>
      <c r="AQ614" s="263"/>
      <c r="AR614" s="263"/>
      <c r="AS614" s="263"/>
      <c r="AT614" s="263"/>
      <c r="AU614" s="263"/>
      <c r="AV614" s="263"/>
      <c r="AW614" s="263"/>
      <c r="AX614" s="263"/>
      <c r="AY614" s="263"/>
      <c r="AZ614" s="263"/>
      <c r="BA614" s="263"/>
      <c r="BB614" s="263"/>
      <c r="BC614" s="263"/>
      <c r="BD614" s="263"/>
      <c r="BE614" s="263"/>
      <c r="BF614" s="263"/>
      <c r="BG614" s="263"/>
    </row>
    <row r="615" spans="1:59" s="212" customFormat="1" x14ac:dyDescent="0.3">
      <c r="A615" s="270"/>
      <c r="B615" s="271"/>
      <c r="J615" s="550"/>
      <c r="K615" s="263"/>
      <c r="L615" s="263"/>
      <c r="M615" s="263"/>
      <c r="N615" s="263"/>
      <c r="O615" s="263"/>
      <c r="P615" s="263"/>
      <c r="Q615" s="263"/>
      <c r="R615" s="263"/>
      <c r="S615" s="263"/>
      <c r="T615" s="263"/>
      <c r="U615" s="263"/>
      <c r="V615" s="263"/>
      <c r="W615" s="263"/>
      <c r="X615" s="263"/>
      <c r="Y615" s="263"/>
      <c r="Z615" s="263"/>
      <c r="AA615" s="263"/>
      <c r="AB615" s="263"/>
      <c r="AC615" s="263"/>
      <c r="AD615" s="263"/>
      <c r="AE615" s="263"/>
      <c r="AF615" s="263"/>
      <c r="AG615" s="263"/>
      <c r="AH615" s="263"/>
      <c r="AI615" s="263"/>
      <c r="AJ615" s="263"/>
      <c r="AK615" s="263"/>
      <c r="AL615" s="263"/>
      <c r="AM615" s="263"/>
      <c r="AN615" s="263"/>
      <c r="AO615" s="263"/>
      <c r="AP615" s="263"/>
      <c r="AQ615" s="263"/>
      <c r="AR615" s="263"/>
      <c r="AS615" s="263"/>
      <c r="AT615" s="263"/>
      <c r="AU615" s="263"/>
      <c r="AV615" s="263"/>
      <c r="AW615" s="263"/>
      <c r="AX615" s="263"/>
      <c r="AY615" s="263"/>
      <c r="AZ615" s="263"/>
      <c r="BA615" s="263"/>
      <c r="BB615" s="263"/>
      <c r="BC615" s="263"/>
      <c r="BD615" s="263"/>
      <c r="BE615" s="263"/>
      <c r="BF615" s="263"/>
      <c r="BG615" s="263"/>
    </row>
    <row r="616" spans="1:59" s="212" customFormat="1" x14ac:dyDescent="0.3">
      <c r="A616" s="270"/>
      <c r="B616" s="271"/>
      <c r="J616" s="550"/>
      <c r="K616" s="263"/>
      <c r="L616" s="263"/>
      <c r="M616" s="263"/>
      <c r="N616" s="263"/>
      <c r="O616" s="263"/>
      <c r="P616" s="263"/>
      <c r="Q616" s="263"/>
      <c r="R616" s="263"/>
      <c r="S616" s="263"/>
      <c r="T616" s="263"/>
      <c r="U616" s="263"/>
      <c r="V616" s="263"/>
      <c r="W616" s="263"/>
      <c r="X616" s="263"/>
      <c r="Y616" s="263"/>
      <c r="Z616" s="263"/>
      <c r="AA616" s="263"/>
      <c r="AB616" s="263"/>
      <c r="AC616" s="263"/>
      <c r="AD616" s="263"/>
      <c r="AE616" s="263"/>
      <c r="AF616" s="263"/>
      <c r="AG616" s="263"/>
      <c r="AH616" s="263"/>
      <c r="AI616" s="263"/>
      <c r="AJ616" s="263"/>
      <c r="AK616" s="263"/>
      <c r="AL616" s="263"/>
      <c r="AM616" s="263"/>
      <c r="AN616" s="263"/>
      <c r="AO616" s="263"/>
      <c r="AP616" s="263"/>
      <c r="AQ616" s="263"/>
      <c r="AR616" s="263"/>
      <c r="AS616" s="263"/>
      <c r="AT616" s="263"/>
      <c r="AU616" s="263"/>
      <c r="AV616" s="263"/>
      <c r="AW616" s="263"/>
      <c r="AX616" s="263"/>
      <c r="AY616" s="263"/>
      <c r="AZ616" s="263"/>
      <c r="BA616" s="263"/>
      <c r="BB616" s="263"/>
      <c r="BC616" s="263"/>
      <c r="BD616" s="263"/>
      <c r="BE616" s="263"/>
      <c r="BF616" s="263"/>
      <c r="BG616" s="263"/>
    </row>
    <row r="617" spans="1:59" s="212" customFormat="1" x14ac:dyDescent="0.3">
      <c r="A617" s="270"/>
      <c r="B617" s="271"/>
      <c r="J617" s="550"/>
      <c r="K617" s="263"/>
      <c r="L617" s="263"/>
      <c r="M617" s="263"/>
      <c r="N617" s="263"/>
      <c r="O617" s="263"/>
      <c r="P617" s="263"/>
      <c r="Q617" s="263"/>
      <c r="R617" s="263"/>
      <c r="S617" s="263"/>
      <c r="T617" s="263"/>
      <c r="U617" s="263"/>
      <c r="V617" s="263"/>
      <c r="W617" s="263"/>
      <c r="X617" s="263"/>
      <c r="Y617" s="263"/>
      <c r="Z617" s="263"/>
      <c r="AA617" s="263"/>
      <c r="AB617" s="263"/>
      <c r="AC617" s="263"/>
      <c r="AD617" s="263"/>
      <c r="AE617" s="263"/>
      <c r="AF617" s="263"/>
      <c r="AG617" s="263"/>
      <c r="AH617" s="263"/>
      <c r="AI617" s="263"/>
      <c r="AJ617" s="263"/>
      <c r="AK617" s="263"/>
      <c r="AL617" s="263"/>
      <c r="AM617" s="263"/>
      <c r="AN617" s="263"/>
      <c r="AO617" s="263"/>
      <c r="AP617" s="263"/>
      <c r="AQ617" s="263"/>
      <c r="AR617" s="263"/>
      <c r="AS617" s="263"/>
      <c r="AT617" s="263"/>
      <c r="AU617" s="263"/>
      <c r="AV617" s="263"/>
      <c r="AW617" s="263"/>
      <c r="AX617" s="263"/>
      <c r="AY617" s="263"/>
      <c r="AZ617" s="263"/>
      <c r="BA617" s="263"/>
      <c r="BB617" s="263"/>
      <c r="BC617" s="263"/>
      <c r="BD617" s="263"/>
      <c r="BE617" s="263"/>
      <c r="BF617" s="263"/>
      <c r="BG617" s="263"/>
    </row>
    <row r="618" spans="1:59" s="212" customFormat="1" x14ac:dyDescent="0.3">
      <c r="A618" s="270"/>
      <c r="B618" s="271"/>
      <c r="J618" s="550"/>
      <c r="K618" s="263"/>
      <c r="L618" s="263"/>
      <c r="M618" s="263"/>
      <c r="N618" s="263"/>
      <c r="O618" s="263"/>
      <c r="P618" s="263"/>
      <c r="Q618" s="263"/>
      <c r="R618" s="263"/>
      <c r="S618" s="263"/>
      <c r="T618" s="263"/>
      <c r="U618" s="263"/>
      <c r="V618" s="263"/>
      <c r="W618" s="263"/>
      <c r="X618" s="263"/>
      <c r="Y618" s="263"/>
      <c r="Z618" s="263"/>
      <c r="AA618" s="263"/>
      <c r="AB618" s="263"/>
      <c r="AC618" s="263"/>
      <c r="AD618" s="263"/>
      <c r="AE618" s="263"/>
      <c r="AF618" s="263"/>
      <c r="AG618" s="263"/>
      <c r="AH618" s="263"/>
      <c r="AI618" s="263"/>
      <c r="AJ618" s="263"/>
      <c r="AK618" s="263"/>
      <c r="AL618" s="263"/>
      <c r="AM618" s="263"/>
      <c r="AN618" s="263"/>
      <c r="AO618" s="263"/>
      <c r="AP618" s="263"/>
      <c r="AQ618" s="263"/>
      <c r="AR618" s="263"/>
      <c r="AS618" s="263"/>
      <c r="AT618" s="263"/>
      <c r="AU618" s="263"/>
      <c r="AV618" s="263"/>
      <c r="AW618" s="263"/>
      <c r="AX618" s="263"/>
      <c r="AY618" s="263"/>
      <c r="AZ618" s="263"/>
      <c r="BA618" s="263"/>
      <c r="BB618" s="263"/>
      <c r="BC618" s="263"/>
      <c r="BD618" s="263"/>
      <c r="BE618" s="263"/>
      <c r="BF618" s="263"/>
      <c r="BG618" s="263"/>
    </row>
    <row r="619" spans="1:59" s="212" customFormat="1" x14ac:dyDescent="0.3">
      <c r="A619" s="270"/>
      <c r="B619" s="271"/>
      <c r="J619" s="550"/>
      <c r="K619" s="263"/>
      <c r="L619" s="263"/>
      <c r="M619" s="263"/>
      <c r="N619" s="263"/>
      <c r="O619" s="263"/>
      <c r="P619" s="263"/>
      <c r="Q619" s="263"/>
      <c r="R619" s="263"/>
      <c r="S619" s="263"/>
      <c r="T619" s="263"/>
      <c r="U619" s="263"/>
      <c r="V619" s="263"/>
      <c r="W619" s="263"/>
      <c r="X619" s="263"/>
      <c r="Y619" s="263"/>
      <c r="Z619" s="263"/>
      <c r="AA619" s="263"/>
      <c r="AB619" s="263"/>
      <c r="AC619" s="263"/>
      <c r="AD619" s="263"/>
      <c r="AE619" s="263"/>
      <c r="AF619" s="263"/>
      <c r="AG619" s="263"/>
      <c r="AH619" s="263"/>
      <c r="AI619" s="263"/>
      <c r="AJ619" s="263"/>
      <c r="AK619" s="263"/>
      <c r="AL619" s="263"/>
      <c r="AM619" s="263"/>
      <c r="AN619" s="263"/>
      <c r="AO619" s="263"/>
      <c r="AP619" s="263"/>
      <c r="AQ619" s="263"/>
      <c r="AR619" s="263"/>
      <c r="AS619" s="263"/>
      <c r="AT619" s="263"/>
      <c r="AU619" s="263"/>
      <c r="AV619" s="263"/>
      <c r="AW619" s="263"/>
      <c r="AX619" s="263"/>
      <c r="AY619" s="263"/>
      <c r="AZ619" s="263"/>
      <c r="BA619" s="263"/>
      <c r="BB619" s="263"/>
      <c r="BC619" s="263"/>
      <c r="BD619" s="263"/>
      <c r="BE619" s="263"/>
      <c r="BF619" s="263"/>
      <c r="BG619" s="263"/>
    </row>
    <row r="620" spans="1:59" s="212" customFormat="1" x14ac:dyDescent="0.3">
      <c r="A620" s="270"/>
      <c r="B620" s="271"/>
      <c r="J620" s="550"/>
      <c r="K620" s="263"/>
      <c r="L620" s="263"/>
      <c r="M620" s="263"/>
      <c r="N620" s="263"/>
      <c r="O620" s="263"/>
      <c r="P620" s="263"/>
      <c r="Q620" s="263"/>
      <c r="R620" s="263"/>
      <c r="S620" s="263"/>
      <c r="T620" s="263"/>
      <c r="U620" s="263"/>
      <c r="V620" s="263"/>
      <c r="W620" s="263"/>
      <c r="X620" s="263"/>
      <c r="Y620" s="263"/>
      <c r="Z620" s="263"/>
      <c r="AA620" s="263"/>
      <c r="AB620" s="263"/>
      <c r="AC620" s="263"/>
      <c r="AD620" s="263"/>
      <c r="AE620" s="263"/>
      <c r="AF620" s="263"/>
      <c r="AG620" s="263"/>
      <c r="AH620" s="263"/>
      <c r="AI620" s="263"/>
      <c r="AJ620" s="263"/>
      <c r="AK620" s="263"/>
      <c r="AL620" s="263"/>
      <c r="AM620" s="263"/>
      <c r="AN620" s="263"/>
      <c r="AO620" s="263"/>
      <c r="AP620" s="263"/>
      <c r="AQ620" s="263"/>
      <c r="AR620" s="263"/>
      <c r="AS620" s="263"/>
      <c r="AT620" s="263"/>
      <c r="AU620" s="263"/>
      <c r="AV620" s="263"/>
      <c r="AW620" s="263"/>
      <c r="AX620" s="263"/>
      <c r="AY620" s="263"/>
      <c r="AZ620" s="263"/>
      <c r="BA620" s="263"/>
      <c r="BB620" s="263"/>
      <c r="BC620" s="263"/>
      <c r="BD620" s="263"/>
      <c r="BE620" s="263"/>
      <c r="BF620" s="263"/>
      <c r="BG620" s="263"/>
    </row>
    <row r="621" spans="1:59" s="212" customFormat="1" x14ac:dyDescent="0.3">
      <c r="A621" s="270"/>
      <c r="B621" s="271"/>
      <c r="J621" s="550"/>
      <c r="K621" s="263"/>
      <c r="L621" s="263"/>
      <c r="M621" s="263"/>
      <c r="N621" s="263"/>
      <c r="O621" s="263"/>
      <c r="P621" s="263"/>
      <c r="Q621" s="263"/>
      <c r="R621" s="263"/>
      <c r="S621" s="263"/>
      <c r="T621" s="263"/>
      <c r="U621" s="263"/>
      <c r="V621" s="263"/>
      <c r="W621" s="263"/>
      <c r="X621" s="263"/>
      <c r="Y621" s="263"/>
      <c r="Z621" s="263"/>
      <c r="AA621" s="263"/>
      <c r="AB621" s="263"/>
      <c r="AC621" s="263"/>
      <c r="AD621" s="263"/>
      <c r="AE621" s="263"/>
      <c r="AF621" s="263"/>
      <c r="AG621" s="263"/>
      <c r="AH621" s="263"/>
      <c r="AI621" s="263"/>
      <c r="AJ621" s="263"/>
      <c r="AK621" s="263"/>
      <c r="AL621" s="263"/>
      <c r="AM621" s="263"/>
      <c r="AN621" s="263"/>
      <c r="AO621" s="263"/>
      <c r="AP621" s="263"/>
      <c r="AQ621" s="263"/>
      <c r="AR621" s="263"/>
      <c r="AS621" s="263"/>
      <c r="AT621" s="263"/>
      <c r="AU621" s="263"/>
      <c r="AV621" s="263"/>
      <c r="AW621" s="263"/>
      <c r="AX621" s="263"/>
      <c r="AY621" s="263"/>
      <c r="AZ621" s="263"/>
      <c r="BA621" s="263"/>
      <c r="BB621" s="263"/>
      <c r="BC621" s="263"/>
      <c r="BD621" s="263"/>
      <c r="BE621" s="263"/>
      <c r="BF621" s="263"/>
      <c r="BG621" s="263"/>
    </row>
    <row r="622" spans="1:59" s="212" customFormat="1" x14ac:dyDescent="0.3">
      <c r="A622" s="270"/>
      <c r="B622" s="271"/>
      <c r="J622" s="550"/>
      <c r="K622" s="263"/>
      <c r="L622" s="263"/>
      <c r="M622" s="263"/>
      <c r="N622" s="263"/>
      <c r="O622" s="263"/>
      <c r="P622" s="263"/>
      <c r="Q622" s="263"/>
      <c r="R622" s="263"/>
      <c r="S622" s="263"/>
      <c r="T622" s="263"/>
      <c r="U622" s="263"/>
      <c r="V622" s="263"/>
      <c r="W622" s="263"/>
      <c r="X622" s="263"/>
      <c r="Y622" s="263"/>
      <c r="Z622" s="263"/>
      <c r="AA622" s="263"/>
      <c r="AB622" s="263"/>
      <c r="AC622" s="263"/>
      <c r="AD622" s="263"/>
      <c r="AE622" s="263"/>
      <c r="AF622" s="263"/>
      <c r="AG622" s="263"/>
      <c r="AH622" s="263"/>
      <c r="AI622" s="263"/>
      <c r="AJ622" s="263"/>
      <c r="AK622" s="263"/>
      <c r="AL622" s="263"/>
      <c r="AM622" s="263"/>
      <c r="AN622" s="263"/>
      <c r="AO622" s="263"/>
      <c r="AP622" s="263"/>
      <c r="AQ622" s="263"/>
      <c r="AR622" s="263"/>
      <c r="AS622" s="263"/>
      <c r="AT622" s="263"/>
      <c r="AU622" s="263"/>
      <c r="AV622" s="263"/>
      <c r="AW622" s="263"/>
      <c r="AX622" s="263"/>
      <c r="AY622" s="263"/>
      <c r="AZ622" s="263"/>
      <c r="BA622" s="263"/>
      <c r="BB622" s="263"/>
      <c r="BC622" s="263"/>
      <c r="BD622" s="263"/>
      <c r="BE622" s="263"/>
      <c r="BF622" s="263"/>
      <c r="BG622" s="263"/>
    </row>
    <row r="623" spans="1:59" s="212" customFormat="1" x14ac:dyDescent="0.3">
      <c r="A623" s="270"/>
      <c r="B623" s="271"/>
      <c r="J623" s="550"/>
      <c r="K623" s="263"/>
      <c r="L623" s="263"/>
      <c r="M623" s="263"/>
      <c r="N623" s="263"/>
      <c r="O623" s="263"/>
      <c r="P623" s="263"/>
      <c r="Q623" s="263"/>
      <c r="R623" s="263"/>
      <c r="S623" s="263"/>
      <c r="T623" s="263"/>
      <c r="U623" s="263"/>
      <c r="V623" s="263"/>
      <c r="W623" s="263"/>
      <c r="X623" s="263"/>
      <c r="Y623" s="263"/>
      <c r="Z623" s="263"/>
      <c r="AA623" s="263"/>
      <c r="AB623" s="263"/>
      <c r="AC623" s="263"/>
      <c r="AD623" s="263"/>
      <c r="AE623" s="263"/>
      <c r="AF623" s="263"/>
      <c r="AG623" s="263"/>
      <c r="AH623" s="263"/>
      <c r="AI623" s="263"/>
      <c r="AJ623" s="263"/>
      <c r="AK623" s="263"/>
      <c r="AL623" s="263"/>
      <c r="AM623" s="263"/>
      <c r="AN623" s="263"/>
      <c r="AO623" s="263"/>
      <c r="AP623" s="263"/>
      <c r="AQ623" s="263"/>
      <c r="AR623" s="263"/>
      <c r="AS623" s="263"/>
      <c r="AT623" s="263"/>
      <c r="AU623" s="263"/>
      <c r="AV623" s="263"/>
      <c r="AW623" s="263"/>
      <c r="AX623" s="263"/>
      <c r="AY623" s="263"/>
      <c r="AZ623" s="263"/>
      <c r="BA623" s="263"/>
      <c r="BB623" s="263"/>
      <c r="BC623" s="263"/>
      <c r="BD623" s="263"/>
      <c r="BE623" s="263"/>
      <c r="BF623" s="263"/>
      <c r="BG623" s="263"/>
    </row>
    <row r="624" spans="1:59" s="212" customFormat="1" x14ac:dyDescent="0.3">
      <c r="A624" s="270"/>
      <c r="B624" s="271"/>
      <c r="J624" s="550"/>
      <c r="K624" s="263"/>
      <c r="L624" s="263"/>
      <c r="M624" s="263"/>
      <c r="N624" s="263"/>
      <c r="O624" s="263"/>
      <c r="P624" s="263"/>
      <c r="Q624" s="263"/>
      <c r="R624" s="263"/>
      <c r="S624" s="263"/>
      <c r="T624" s="263"/>
      <c r="U624" s="263"/>
      <c r="V624" s="263"/>
      <c r="W624" s="263"/>
      <c r="X624" s="263"/>
      <c r="Y624" s="263"/>
      <c r="Z624" s="263"/>
      <c r="AA624" s="263"/>
      <c r="AB624" s="263"/>
      <c r="AC624" s="263"/>
      <c r="AD624" s="263"/>
      <c r="AE624" s="263"/>
      <c r="AF624" s="263"/>
      <c r="AG624" s="263"/>
      <c r="AH624" s="263"/>
      <c r="AI624" s="263"/>
      <c r="AJ624" s="263"/>
      <c r="AK624" s="263"/>
      <c r="AL624" s="263"/>
      <c r="AM624" s="263"/>
      <c r="AN624" s="263"/>
      <c r="AO624" s="263"/>
      <c r="AP624" s="263"/>
      <c r="AQ624" s="263"/>
      <c r="AR624" s="263"/>
      <c r="AS624" s="263"/>
      <c r="AT624" s="263"/>
      <c r="AU624" s="263"/>
      <c r="AV624" s="263"/>
      <c r="AW624" s="263"/>
      <c r="AX624" s="263"/>
      <c r="AY624" s="263"/>
      <c r="AZ624" s="263"/>
      <c r="BA624" s="263"/>
      <c r="BB624" s="263"/>
      <c r="BC624" s="263"/>
      <c r="BD624" s="263"/>
      <c r="BE624" s="263"/>
      <c r="BF624" s="263"/>
      <c r="BG624" s="263"/>
    </row>
    <row r="625" spans="1:59" s="212" customFormat="1" x14ac:dyDescent="0.3">
      <c r="A625" s="270"/>
      <c r="B625" s="271"/>
      <c r="J625" s="550"/>
      <c r="K625" s="263"/>
      <c r="L625" s="263"/>
      <c r="M625" s="263"/>
      <c r="N625" s="263"/>
      <c r="O625" s="263"/>
      <c r="P625" s="263"/>
      <c r="Q625" s="263"/>
      <c r="R625" s="263"/>
      <c r="S625" s="263"/>
      <c r="T625" s="263"/>
      <c r="U625" s="263"/>
      <c r="V625" s="263"/>
      <c r="W625" s="263"/>
      <c r="X625" s="263"/>
      <c r="Y625" s="263"/>
      <c r="Z625" s="263"/>
      <c r="AA625" s="263"/>
      <c r="AB625" s="263"/>
      <c r="AC625" s="263"/>
      <c r="AD625" s="263"/>
      <c r="AE625" s="263"/>
      <c r="AF625" s="263"/>
      <c r="AG625" s="263"/>
      <c r="AH625" s="263"/>
      <c r="AI625" s="263"/>
      <c r="AJ625" s="263"/>
      <c r="AK625" s="263"/>
      <c r="AL625" s="263"/>
      <c r="AM625" s="263"/>
      <c r="AN625" s="263"/>
      <c r="AO625" s="263"/>
      <c r="AP625" s="263"/>
      <c r="AQ625" s="263"/>
      <c r="AR625" s="263"/>
      <c r="AS625" s="263"/>
      <c r="AT625" s="263"/>
      <c r="AU625" s="263"/>
      <c r="AV625" s="263"/>
      <c r="AW625" s="263"/>
      <c r="AX625" s="263"/>
      <c r="AY625" s="263"/>
      <c r="AZ625" s="263"/>
      <c r="BA625" s="263"/>
      <c r="BB625" s="263"/>
      <c r="BC625" s="263"/>
      <c r="BD625" s="263"/>
      <c r="BE625" s="263"/>
      <c r="BF625" s="263"/>
      <c r="BG625" s="263"/>
    </row>
    <row r="626" spans="1:59" s="212" customFormat="1" x14ac:dyDescent="0.3">
      <c r="A626" s="270"/>
      <c r="B626" s="271"/>
      <c r="J626" s="550"/>
      <c r="K626" s="263"/>
      <c r="L626" s="263"/>
      <c r="M626" s="263"/>
      <c r="N626" s="263"/>
      <c r="O626" s="263"/>
      <c r="P626" s="263"/>
      <c r="Q626" s="263"/>
      <c r="R626" s="263"/>
      <c r="S626" s="263"/>
      <c r="T626" s="263"/>
      <c r="U626" s="263"/>
      <c r="V626" s="263"/>
      <c r="W626" s="263"/>
      <c r="X626" s="263"/>
      <c r="Y626" s="263"/>
      <c r="Z626" s="263"/>
      <c r="AA626" s="263"/>
      <c r="AB626" s="263"/>
      <c r="AC626" s="263"/>
      <c r="AD626" s="263"/>
      <c r="AE626" s="263"/>
      <c r="AF626" s="263"/>
      <c r="AG626" s="263"/>
      <c r="AH626" s="263"/>
      <c r="AI626" s="263"/>
      <c r="AJ626" s="263"/>
      <c r="AK626" s="263"/>
      <c r="AL626" s="263"/>
      <c r="AM626" s="263"/>
      <c r="AN626" s="263"/>
      <c r="AO626" s="263"/>
      <c r="AP626" s="263"/>
      <c r="AQ626" s="263"/>
      <c r="AR626" s="263"/>
      <c r="AS626" s="263"/>
      <c r="AT626" s="263"/>
      <c r="AU626" s="263"/>
      <c r="AV626" s="263"/>
      <c r="AW626" s="263"/>
      <c r="AX626" s="263"/>
      <c r="AY626" s="263"/>
      <c r="AZ626" s="263"/>
      <c r="BA626" s="263"/>
      <c r="BB626" s="263"/>
      <c r="BC626" s="263"/>
      <c r="BD626" s="263"/>
      <c r="BE626" s="263"/>
      <c r="BF626" s="263"/>
      <c r="BG626" s="263"/>
    </row>
    <row r="627" spans="1:59" s="212" customFormat="1" x14ac:dyDescent="0.3">
      <c r="A627" s="270"/>
      <c r="B627" s="271"/>
      <c r="J627" s="550"/>
      <c r="K627" s="263"/>
      <c r="L627" s="263"/>
      <c r="M627" s="263"/>
      <c r="N627" s="263"/>
      <c r="O627" s="263"/>
      <c r="P627" s="263"/>
      <c r="Q627" s="263"/>
      <c r="R627" s="263"/>
      <c r="S627" s="263"/>
      <c r="T627" s="263"/>
      <c r="U627" s="263"/>
      <c r="V627" s="263"/>
      <c r="W627" s="263"/>
      <c r="X627" s="263"/>
      <c r="Y627" s="263"/>
      <c r="Z627" s="263"/>
      <c r="AA627" s="263"/>
      <c r="AB627" s="263"/>
      <c r="AC627" s="263"/>
      <c r="AD627" s="263"/>
      <c r="AE627" s="263"/>
      <c r="AF627" s="263"/>
      <c r="AG627" s="263"/>
      <c r="AH627" s="263"/>
      <c r="AI627" s="263"/>
      <c r="AJ627" s="263"/>
      <c r="AK627" s="263"/>
      <c r="AL627" s="263"/>
      <c r="AM627" s="263"/>
      <c r="AN627" s="263"/>
      <c r="AO627" s="263"/>
      <c r="AP627" s="263"/>
      <c r="AQ627" s="263"/>
      <c r="AR627" s="263"/>
      <c r="AS627" s="263"/>
      <c r="AT627" s="263"/>
      <c r="AU627" s="263"/>
      <c r="AV627" s="263"/>
      <c r="AW627" s="263"/>
      <c r="AX627" s="263"/>
      <c r="AY627" s="263"/>
      <c r="AZ627" s="263"/>
      <c r="BA627" s="263"/>
      <c r="BB627" s="263"/>
      <c r="BC627" s="263"/>
      <c r="BD627" s="263"/>
      <c r="BE627" s="263"/>
      <c r="BF627" s="263"/>
      <c r="BG627" s="263"/>
    </row>
    <row r="628" spans="1:59" s="212" customFormat="1" x14ac:dyDescent="0.3">
      <c r="A628" s="270"/>
      <c r="B628" s="271"/>
      <c r="J628" s="550"/>
      <c r="K628" s="263"/>
      <c r="L628" s="263"/>
      <c r="M628" s="263"/>
      <c r="N628" s="263"/>
      <c r="O628" s="263"/>
      <c r="P628" s="263"/>
      <c r="Q628" s="263"/>
      <c r="R628" s="263"/>
      <c r="S628" s="263"/>
      <c r="T628" s="263"/>
      <c r="U628" s="263"/>
      <c r="V628" s="263"/>
      <c r="W628" s="263"/>
      <c r="X628" s="263"/>
      <c r="Y628" s="263"/>
      <c r="Z628" s="263"/>
      <c r="AA628" s="263"/>
      <c r="AB628" s="263"/>
      <c r="AC628" s="263"/>
      <c r="AD628" s="263"/>
      <c r="AE628" s="263"/>
      <c r="AF628" s="263"/>
      <c r="AG628" s="263"/>
      <c r="AH628" s="263"/>
      <c r="AI628" s="263"/>
      <c r="AJ628" s="263"/>
      <c r="AK628" s="263"/>
      <c r="AL628" s="263"/>
      <c r="AM628" s="263"/>
      <c r="AN628" s="263"/>
      <c r="AO628" s="263"/>
      <c r="AP628" s="263"/>
      <c r="AQ628" s="263"/>
      <c r="AR628" s="263"/>
      <c r="AS628" s="263"/>
      <c r="AT628" s="263"/>
      <c r="AU628" s="263"/>
      <c r="AV628" s="263"/>
      <c r="AW628" s="263"/>
      <c r="AX628" s="263"/>
      <c r="AY628" s="263"/>
      <c r="AZ628" s="263"/>
      <c r="BA628" s="263"/>
      <c r="BB628" s="263"/>
      <c r="BC628" s="263"/>
      <c r="BD628" s="263"/>
      <c r="BE628" s="263"/>
      <c r="BF628" s="263"/>
      <c r="BG628" s="263"/>
    </row>
    <row r="629" spans="1:59" s="212" customFormat="1" x14ac:dyDescent="0.3">
      <c r="A629" s="270"/>
      <c r="B629" s="271"/>
      <c r="J629" s="550"/>
      <c r="K629" s="263"/>
      <c r="L629" s="263"/>
      <c r="M629" s="263"/>
      <c r="N629" s="263"/>
      <c r="O629" s="263"/>
      <c r="P629" s="263"/>
      <c r="Q629" s="263"/>
      <c r="R629" s="263"/>
      <c r="S629" s="263"/>
      <c r="T629" s="263"/>
      <c r="U629" s="263"/>
      <c r="V629" s="263"/>
      <c r="W629" s="263"/>
      <c r="X629" s="263"/>
      <c r="Y629" s="263"/>
      <c r="Z629" s="263"/>
      <c r="AA629" s="263"/>
      <c r="AB629" s="263"/>
      <c r="AC629" s="263"/>
      <c r="AD629" s="263"/>
      <c r="AE629" s="263"/>
      <c r="AF629" s="263"/>
      <c r="AG629" s="263"/>
      <c r="AH629" s="263"/>
      <c r="AI629" s="263"/>
      <c r="AJ629" s="263"/>
      <c r="AK629" s="263"/>
      <c r="AL629" s="263"/>
      <c r="AM629" s="263"/>
      <c r="AN629" s="263"/>
      <c r="AO629" s="263"/>
      <c r="AP629" s="263"/>
      <c r="AQ629" s="263"/>
      <c r="AR629" s="263"/>
      <c r="AS629" s="263"/>
      <c r="AT629" s="263"/>
      <c r="AU629" s="263"/>
      <c r="AV629" s="263"/>
      <c r="AW629" s="263"/>
      <c r="AX629" s="263"/>
      <c r="AY629" s="263"/>
      <c r="AZ629" s="263"/>
      <c r="BA629" s="263"/>
      <c r="BB629" s="263"/>
      <c r="BC629" s="263"/>
      <c r="BD629" s="263"/>
      <c r="BE629" s="263"/>
      <c r="BF629" s="263"/>
      <c r="BG629" s="263"/>
    </row>
    <row r="630" spans="1:59" s="212" customFormat="1" x14ac:dyDescent="0.3">
      <c r="A630" s="270"/>
      <c r="B630" s="271"/>
      <c r="J630" s="550"/>
      <c r="K630" s="263"/>
      <c r="L630" s="263"/>
      <c r="M630" s="263"/>
      <c r="N630" s="263"/>
      <c r="O630" s="263"/>
      <c r="P630" s="263"/>
      <c r="Q630" s="263"/>
      <c r="R630" s="263"/>
      <c r="S630" s="263"/>
      <c r="T630" s="263"/>
      <c r="U630" s="263"/>
      <c r="V630" s="263"/>
      <c r="W630" s="263"/>
      <c r="X630" s="263"/>
      <c r="Y630" s="263"/>
      <c r="Z630" s="263"/>
      <c r="AA630" s="263"/>
      <c r="AB630" s="263"/>
      <c r="AC630" s="263"/>
      <c r="AD630" s="263"/>
      <c r="AE630" s="263"/>
      <c r="AF630" s="263"/>
      <c r="AG630" s="263"/>
      <c r="AH630" s="263"/>
      <c r="AI630" s="263"/>
      <c r="AJ630" s="263"/>
      <c r="AK630" s="263"/>
      <c r="AL630" s="263"/>
      <c r="AM630" s="263"/>
      <c r="AN630" s="263"/>
      <c r="AO630" s="263"/>
      <c r="AP630" s="263"/>
      <c r="AQ630" s="263"/>
      <c r="AR630" s="263"/>
      <c r="AS630" s="263"/>
      <c r="AT630" s="263"/>
      <c r="AU630" s="263"/>
      <c r="AV630" s="263"/>
      <c r="AW630" s="263"/>
      <c r="AX630" s="263"/>
      <c r="AY630" s="263"/>
      <c r="AZ630" s="263"/>
      <c r="BA630" s="263"/>
      <c r="BB630" s="263"/>
      <c r="BC630" s="263"/>
      <c r="BD630" s="263"/>
      <c r="BE630" s="263"/>
      <c r="BF630" s="263"/>
      <c r="BG630" s="263"/>
    </row>
    <row r="631" spans="1:59" s="212" customFormat="1" x14ac:dyDescent="0.3">
      <c r="A631" s="270"/>
      <c r="B631" s="271"/>
      <c r="J631" s="550"/>
      <c r="K631" s="263"/>
      <c r="L631" s="263"/>
      <c r="M631" s="263"/>
      <c r="N631" s="263"/>
      <c r="O631" s="263"/>
      <c r="P631" s="263"/>
      <c r="Q631" s="263"/>
      <c r="R631" s="263"/>
      <c r="S631" s="263"/>
      <c r="T631" s="263"/>
      <c r="U631" s="263"/>
      <c r="V631" s="263"/>
      <c r="W631" s="263"/>
      <c r="X631" s="263"/>
      <c r="Y631" s="263"/>
      <c r="Z631" s="263"/>
      <c r="AA631" s="263"/>
      <c r="AB631" s="263"/>
      <c r="AC631" s="263"/>
      <c r="AD631" s="263"/>
      <c r="AE631" s="263"/>
      <c r="AF631" s="263"/>
      <c r="AG631" s="263"/>
      <c r="AH631" s="263"/>
      <c r="AI631" s="263"/>
      <c r="AJ631" s="263"/>
      <c r="AK631" s="263"/>
      <c r="AL631" s="263"/>
      <c r="AM631" s="263"/>
      <c r="AN631" s="263"/>
      <c r="AO631" s="263"/>
      <c r="AP631" s="263"/>
      <c r="AQ631" s="263"/>
      <c r="AR631" s="263"/>
      <c r="AS631" s="263"/>
      <c r="AT631" s="263"/>
      <c r="AU631" s="263"/>
      <c r="AV631" s="263"/>
      <c r="AW631" s="263"/>
      <c r="AX631" s="263"/>
      <c r="AY631" s="263"/>
      <c r="AZ631" s="263"/>
      <c r="BA631" s="263"/>
      <c r="BB631" s="263"/>
      <c r="BC631" s="263"/>
      <c r="BD631" s="263"/>
      <c r="BE631" s="263"/>
      <c r="BF631" s="263"/>
      <c r="BG631" s="263"/>
    </row>
    <row r="632" spans="1:59" s="212" customFormat="1" x14ac:dyDescent="0.3">
      <c r="A632" s="270"/>
      <c r="B632" s="271"/>
      <c r="J632" s="550"/>
      <c r="K632" s="263"/>
      <c r="L632" s="263"/>
      <c r="M632" s="263"/>
      <c r="N632" s="263"/>
      <c r="O632" s="263"/>
      <c r="P632" s="263"/>
      <c r="Q632" s="263"/>
      <c r="R632" s="263"/>
      <c r="S632" s="263"/>
      <c r="T632" s="263"/>
      <c r="U632" s="263"/>
      <c r="V632" s="263"/>
      <c r="W632" s="263"/>
      <c r="X632" s="263"/>
      <c r="Y632" s="263"/>
      <c r="Z632" s="263"/>
      <c r="AA632" s="263"/>
      <c r="AB632" s="263"/>
      <c r="AC632" s="263"/>
      <c r="AD632" s="263"/>
      <c r="AE632" s="263"/>
      <c r="AF632" s="263"/>
      <c r="AG632" s="263"/>
      <c r="AH632" s="263"/>
      <c r="AI632" s="263"/>
      <c r="AJ632" s="263"/>
      <c r="AK632" s="263"/>
      <c r="AL632" s="263"/>
      <c r="AM632" s="263"/>
      <c r="AN632" s="263"/>
      <c r="AO632" s="263"/>
      <c r="AP632" s="263"/>
      <c r="AQ632" s="263"/>
      <c r="AR632" s="263"/>
      <c r="AS632" s="263"/>
      <c r="AT632" s="263"/>
      <c r="AU632" s="263"/>
      <c r="AV632" s="263"/>
      <c r="AW632" s="263"/>
      <c r="AX632" s="263"/>
      <c r="AY632" s="263"/>
      <c r="AZ632" s="263"/>
      <c r="BA632" s="263"/>
      <c r="BB632" s="263"/>
      <c r="BC632" s="263"/>
      <c r="BD632" s="263"/>
      <c r="BE632" s="263"/>
      <c r="BF632" s="263"/>
      <c r="BG632" s="263"/>
    </row>
    <row r="633" spans="1:59" s="212" customFormat="1" x14ac:dyDescent="0.3">
      <c r="A633" s="270"/>
      <c r="B633" s="271"/>
      <c r="J633" s="550"/>
      <c r="K633" s="263"/>
      <c r="L633" s="263"/>
      <c r="M633" s="263"/>
      <c r="N633" s="263"/>
      <c r="O633" s="263"/>
      <c r="P633" s="263"/>
      <c r="Q633" s="263"/>
      <c r="R633" s="263"/>
      <c r="S633" s="263"/>
      <c r="T633" s="263"/>
      <c r="U633" s="263"/>
      <c r="V633" s="263"/>
      <c r="W633" s="263"/>
      <c r="X633" s="263"/>
      <c r="Y633" s="263"/>
      <c r="Z633" s="263"/>
      <c r="AA633" s="263"/>
      <c r="AB633" s="263"/>
      <c r="AC633" s="263"/>
      <c r="AD633" s="263"/>
      <c r="AE633" s="263"/>
      <c r="AF633" s="263"/>
      <c r="AG633" s="263"/>
      <c r="AH633" s="263"/>
      <c r="AI633" s="263"/>
      <c r="AJ633" s="263"/>
      <c r="AK633" s="263"/>
      <c r="AL633" s="263"/>
      <c r="AM633" s="263"/>
      <c r="AN633" s="263"/>
      <c r="AO633" s="263"/>
      <c r="AP633" s="263"/>
      <c r="AQ633" s="263"/>
      <c r="AR633" s="263"/>
      <c r="AS633" s="263"/>
      <c r="AT633" s="263"/>
      <c r="AU633" s="263"/>
      <c r="AV633" s="263"/>
      <c r="AW633" s="263"/>
      <c r="AX633" s="263"/>
      <c r="AY633" s="263"/>
      <c r="AZ633" s="263"/>
      <c r="BA633" s="263"/>
      <c r="BB633" s="263"/>
      <c r="BC633" s="263"/>
      <c r="BD633" s="263"/>
      <c r="BE633" s="263"/>
      <c r="BF633" s="263"/>
      <c r="BG633" s="263"/>
    </row>
    <row r="634" spans="1:59" s="212" customFormat="1" x14ac:dyDescent="0.3">
      <c r="A634" s="270"/>
      <c r="B634" s="271"/>
      <c r="J634" s="550"/>
      <c r="K634" s="263"/>
      <c r="L634" s="263"/>
      <c r="M634" s="263"/>
      <c r="N634" s="263"/>
      <c r="O634" s="263"/>
      <c r="P634" s="263"/>
      <c r="Q634" s="263"/>
      <c r="R634" s="263"/>
      <c r="S634" s="263"/>
      <c r="T634" s="263"/>
      <c r="U634" s="263"/>
      <c r="V634" s="263"/>
      <c r="W634" s="263"/>
      <c r="X634" s="263"/>
      <c r="Y634" s="263"/>
      <c r="Z634" s="263"/>
      <c r="AA634" s="263"/>
      <c r="AB634" s="263"/>
      <c r="AC634" s="263"/>
      <c r="AD634" s="263"/>
      <c r="AE634" s="263"/>
      <c r="AF634" s="263"/>
      <c r="AG634" s="263"/>
      <c r="AH634" s="263"/>
      <c r="AI634" s="263"/>
      <c r="AJ634" s="263"/>
      <c r="AK634" s="263"/>
      <c r="AL634" s="263"/>
      <c r="AM634" s="263"/>
      <c r="AN634" s="263"/>
      <c r="AO634" s="263"/>
      <c r="AP634" s="263"/>
      <c r="AQ634" s="263"/>
      <c r="AR634" s="263"/>
      <c r="AS634" s="263"/>
      <c r="AT634" s="263"/>
      <c r="AU634" s="263"/>
      <c r="AV634" s="263"/>
      <c r="AW634" s="263"/>
      <c r="AX634" s="263"/>
      <c r="AY634" s="263"/>
      <c r="AZ634" s="263"/>
      <c r="BA634" s="263"/>
      <c r="BB634" s="263"/>
      <c r="BC634" s="263"/>
      <c r="BD634" s="263"/>
      <c r="BE634" s="263"/>
      <c r="BF634" s="263"/>
      <c r="BG634" s="263"/>
    </row>
    <row r="635" spans="1:59" s="212" customFormat="1" x14ac:dyDescent="0.3">
      <c r="A635" s="270"/>
      <c r="B635" s="271"/>
      <c r="J635" s="550"/>
      <c r="K635" s="263"/>
      <c r="L635" s="263"/>
      <c r="M635" s="263"/>
      <c r="N635" s="263"/>
      <c r="O635" s="263"/>
      <c r="P635" s="263"/>
      <c r="Q635" s="263"/>
      <c r="R635" s="263"/>
      <c r="S635" s="263"/>
      <c r="T635" s="263"/>
      <c r="U635" s="263"/>
      <c r="V635" s="263"/>
      <c r="W635" s="263"/>
      <c r="X635" s="263"/>
      <c r="Y635" s="263"/>
      <c r="Z635" s="263"/>
      <c r="AA635" s="263"/>
      <c r="AB635" s="263"/>
      <c r="AC635" s="263"/>
      <c r="AD635" s="263"/>
      <c r="AE635" s="263"/>
      <c r="AF635" s="263"/>
      <c r="AG635" s="263"/>
      <c r="AH635" s="263"/>
      <c r="AI635" s="263"/>
      <c r="AJ635" s="263"/>
      <c r="AK635" s="263"/>
      <c r="AL635" s="263"/>
      <c r="AM635" s="263"/>
      <c r="AN635" s="263"/>
      <c r="AO635" s="263"/>
      <c r="AP635" s="263"/>
      <c r="AQ635" s="263"/>
      <c r="AR635" s="263"/>
      <c r="AS635" s="263"/>
      <c r="AT635" s="263"/>
      <c r="AU635" s="263"/>
      <c r="AV635" s="263"/>
      <c r="AW635" s="263"/>
      <c r="AX635" s="263"/>
      <c r="AY635" s="263"/>
      <c r="AZ635" s="263"/>
      <c r="BA635" s="263"/>
      <c r="BB635" s="263"/>
      <c r="BC635" s="263"/>
      <c r="BD635" s="263"/>
      <c r="BE635" s="263"/>
      <c r="BF635" s="263"/>
      <c r="BG635" s="263"/>
    </row>
    <row r="636" spans="1:59" s="212" customFormat="1" x14ac:dyDescent="0.3">
      <c r="A636" s="270"/>
      <c r="B636" s="271"/>
      <c r="J636" s="550"/>
      <c r="K636" s="263"/>
      <c r="L636" s="263"/>
      <c r="M636" s="263"/>
      <c r="N636" s="263"/>
      <c r="O636" s="263"/>
      <c r="P636" s="263"/>
      <c r="Q636" s="263"/>
      <c r="R636" s="263"/>
      <c r="S636" s="263"/>
      <c r="T636" s="263"/>
      <c r="U636" s="263"/>
      <c r="V636" s="263"/>
      <c r="W636" s="263"/>
      <c r="X636" s="263"/>
      <c r="Y636" s="263"/>
      <c r="Z636" s="263"/>
      <c r="AA636" s="263"/>
      <c r="AB636" s="263"/>
      <c r="AC636" s="263"/>
      <c r="AD636" s="263"/>
      <c r="AE636" s="263"/>
      <c r="AF636" s="263"/>
      <c r="AG636" s="263"/>
      <c r="AH636" s="263"/>
      <c r="AI636" s="263"/>
      <c r="AJ636" s="263"/>
      <c r="AK636" s="263"/>
      <c r="AL636" s="263"/>
      <c r="AM636" s="263"/>
      <c r="AN636" s="263"/>
      <c r="AO636" s="263"/>
      <c r="AP636" s="263"/>
      <c r="AQ636" s="263"/>
      <c r="AR636" s="263"/>
      <c r="AS636" s="263"/>
      <c r="AT636" s="263"/>
      <c r="AU636" s="263"/>
      <c r="AV636" s="263"/>
      <c r="AW636" s="263"/>
      <c r="AX636" s="263"/>
      <c r="AY636" s="263"/>
      <c r="AZ636" s="263"/>
      <c r="BA636" s="263"/>
      <c r="BB636" s="263"/>
      <c r="BC636" s="263"/>
      <c r="BD636" s="263"/>
      <c r="BE636" s="263"/>
      <c r="BF636" s="263"/>
      <c r="BG636" s="263"/>
    </row>
    <row r="637" spans="1:59" s="212" customFormat="1" x14ac:dyDescent="0.3">
      <c r="A637" s="270"/>
      <c r="B637" s="271"/>
      <c r="J637" s="550"/>
      <c r="K637" s="263"/>
      <c r="L637" s="263"/>
      <c r="M637" s="263"/>
      <c r="N637" s="263"/>
      <c r="O637" s="263"/>
      <c r="P637" s="263"/>
      <c r="Q637" s="263"/>
      <c r="R637" s="263"/>
      <c r="S637" s="263"/>
      <c r="T637" s="263"/>
      <c r="U637" s="263"/>
      <c r="V637" s="263"/>
      <c r="W637" s="263"/>
      <c r="X637" s="263"/>
      <c r="Y637" s="263"/>
      <c r="Z637" s="263"/>
      <c r="AA637" s="263"/>
      <c r="AB637" s="263"/>
      <c r="AC637" s="263"/>
      <c r="AD637" s="263"/>
      <c r="AE637" s="263"/>
      <c r="AF637" s="263"/>
      <c r="AG637" s="263"/>
      <c r="AH637" s="263"/>
      <c r="AI637" s="263"/>
      <c r="AJ637" s="263"/>
      <c r="AK637" s="263"/>
      <c r="AL637" s="263"/>
      <c r="AM637" s="263"/>
      <c r="AN637" s="263"/>
      <c r="AO637" s="263"/>
      <c r="AP637" s="263"/>
      <c r="AQ637" s="263"/>
      <c r="AR637" s="263"/>
      <c r="AS637" s="263"/>
      <c r="AT637" s="263"/>
      <c r="AU637" s="263"/>
      <c r="AV637" s="263"/>
      <c r="AW637" s="263"/>
      <c r="AX637" s="263"/>
      <c r="AY637" s="263"/>
      <c r="AZ637" s="263"/>
      <c r="BA637" s="263"/>
      <c r="BB637" s="263"/>
      <c r="BC637" s="263"/>
      <c r="BD637" s="263"/>
      <c r="BE637" s="263"/>
      <c r="BF637" s="263"/>
      <c r="BG637" s="263"/>
    </row>
    <row r="638" spans="1:59" s="212" customFormat="1" x14ac:dyDescent="0.3">
      <c r="A638" s="270"/>
      <c r="B638" s="271"/>
      <c r="J638" s="550"/>
      <c r="K638" s="263"/>
      <c r="L638" s="263"/>
      <c r="M638" s="263"/>
      <c r="N638" s="263"/>
      <c r="O638" s="263"/>
      <c r="P638" s="263"/>
      <c r="Q638" s="263"/>
      <c r="R638" s="263"/>
      <c r="S638" s="263"/>
      <c r="T638" s="263"/>
      <c r="U638" s="263"/>
      <c r="V638" s="263"/>
      <c r="W638" s="263"/>
      <c r="X638" s="263"/>
      <c r="Y638" s="263"/>
      <c r="Z638" s="263"/>
      <c r="AA638" s="263"/>
      <c r="AB638" s="263"/>
      <c r="AC638" s="263"/>
      <c r="AD638" s="263"/>
      <c r="AE638" s="263"/>
      <c r="AF638" s="263"/>
      <c r="AG638" s="263"/>
      <c r="AH638" s="263"/>
      <c r="AI638" s="263"/>
      <c r="AJ638" s="263"/>
      <c r="AK638" s="263"/>
      <c r="AL638" s="263"/>
      <c r="AM638" s="263"/>
      <c r="AN638" s="263"/>
      <c r="AO638" s="263"/>
      <c r="AP638" s="263"/>
      <c r="AQ638" s="263"/>
      <c r="AR638" s="263"/>
      <c r="AS638" s="263"/>
      <c r="AT638" s="263"/>
      <c r="AU638" s="263"/>
      <c r="AV638" s="263"/>
      <c r="AW638" s="263"/>
      <c r="AX638" s="263"/>
      <c r="AY638" s="263"/>
      <c r="AZ638" s="263"/>
      <c r="BA638" s="263"/>
      <c r="BB638" s="263"/>
      <c r="BC638" s="263"/>
      <c r="BD638" s="263"/>
      <c r="BE638" s="263"/>
      <c r="BF638" s="263"/>
      <c r="BG638" s="263"/>
    </row>
    <row r="639" spans="1:59" s="212" customFormat="1" x14ac:dyDescent="0.3">
      <c r="A639" s="270"/>
      <c r="B639" s="271"/>
      <c r="J639" s="550"/>
      <c r="K639" s="263"/>
      <c r="L639" s="263"/>
      <c r="M639" s="263"/>
      <c r="N639" s="263"/>
      <c r="O639" s="263"/>
      <c r="P639" s="263"/>
      <c r="Q639" s="263"/>
      <c r="R639" s="263"/>
      <c r="S639" s="263"/>
      <c r="T639" s="263"/>
      <c r="U639" s="263"/>
      <c r="V639" s="263"/>
      <c r="W639" s="263"/>
      <c r="X639" s="263"/>
      <c r="Y639" s="263"/>
      <c r="Z639" s="263"/>
      <c r="AA639" s="263"/>
      <c r="AB639" s="263"/>
      <c r="AC639" s="263"/>
      <c r="AD639" s="263"/>
      <c r="AE639" s="263"/>
      <c r="AF639" s="263"/>
      <c r="AG639" s="263"/>
      <c r="AH639" s="263"/>
      <c r="AI639" s="263"/>
      <c r="AJ639" s="263"/>
      <c r="AK639" s="263"/>
      <c r="AL639" s="263"/>
      <c r="AM639" s="263"/>
      <c r="AN639" s="263"/>
      <c r="AO639" s="263"/>
      <c r="AP639" s="263"/>
      <c r="AQ639" s="263"/>
      <c r="AR639" s="263"/>
      <c r="AS639" s="263"/>
      <c r="AT639" s="263"/>
      <c r="AU639" s="263"/>
      <c r="AV639" s="263"/>
      <c r="AW639" s="263"/>
      <c r="AX639" s="263"/>
      <c r="AY639" s="263"/>
      <c r="AZ639" s="263"/>
      <c r="BA639" s="263"/>
      <c r="BB639" s="263"/>
      <c r="BC639" s="263"/>
      <c r="BD639" s="263"/>
      <c r="BE639" s="263"/>
      <c r="BF639" s="263"/>
      <c r="BG639" s="263"/>
    </row>
    <row r="640" spans="1:59" s="212" customFormat="1" x14ac:dyDescent="0.3">
      <c r="A640" s="270"/>
      <c r="B640" s="271"/>
      <c r="J640" s="550"/>
      <c r="K640" s="263"/>
      <c r="L640" s="263"/>
      <c r="M640" s="263"/>
      <c r="N640" s="263"/>
      <c r="O640" s="263"/>
      <c r="P640" s="263"/>
      <c r="Q640" s="263"/>
      <c r="R640" s="263"/>
      <c r="S640" s="263"/>
      <c r="T640" s="263"/>
      <c r="U640" s="263"/>
      <c r="V640" s="263"/>
      <c r="W640" s="263"/>
      <c r="X640" s="263"/>
      <c r="Y640" s="263"/>
      <c r="Z640" s="263"/>
      <c r="AA640" s="263"/>
      <c r="AB640" s="263"/>
      <c r="AC640" s="263"/>
      <c r="AD640" s="263"/>
      <c r="AE640" s="263"/>
      <c r="AF640" s="263"/>
      <c r="AG640" s="263"/>
      <c r="AH640" s="263"/>
      <c r="AI640" s="263"/>
      <c r="AJ640" s="263"/>
      <c r="AK640" s="263"/>
      <c r="AL640" s="263"/>
      <c r="AM640" s="263"/>
      <c r="AN640" s="263"/>
      <c r="AO640" s="263"/>
      <c r="AP640" s="263"/>
      <c r="AQ640" s="263"/>
      <c r="AR640" s="263"/>
      <c r="AS640" s="263"/>
      <c r="AT640" s="263"/>
      <c r="AU640" s="263"/>
      <c r="AV640" s="263"/>
      <c r="AW640" s="263"/>
      <c r="AX640" s="263"/>
      <c r="AY640" s="263"/>
      <c r="AZ640" s="263"/>
      <c r="BA640" s="263"/>
      <c r="BB640" s="263"/>
      <c r="BC640" s="263"/>
      <c r="BD640" s="263"/>
      <c r="BE640" s="263"/>
      <c r="BF640" s="263"/>
      <c r="BG640" s="263"/>
    </row>
    <row r="641" spans="1:59" s="212" customFormat="1" x14ac:dyDescent="0.3">
      <c r="A641" s="270"/>
      <c r="B641" s="271"/>
      <c r="J641" s="550"/>
      <c r="K641" s="263"/>
      <c r="L641" s="263"/>
      <c r="M641" s="263"/>
      <c r="N641" s="263"/>
      <c r="O641" s="263"/>
      <c r="P641" s="263"/>
      <c r="Q641" s="263"/>
      <c r="R641" s="263"/>
      <c r="S641" s="263"/>
      <c r="T641" s="263"/>
      <c r="U641" s="263"/>
      <c r="V641" s="263"/>
      <c r="W641" s="263"/>
      <c r="X641" s="263"/>
      <c r="Y641" s="263"/>
      <c r="Z641" s="263"/>
      <c r="AA641" s="263"/>
      <c r="AB641" s="263"/>
      <c r="AC641" s="263"/>
      <c r="AD641" s="263"/>
      <c r="AE641" s="263"/>
      <c r="AF641" s="263"/>
      <c r="AG641" s="263"/>
      <c r="AH641" s="263"/>
      <c r="AI641" s="263"/>
      <c r="AJ641" s="263"/>
      <c r="AK641" s="263"/>
      <c r="AL641" s="263"/>
      <c r="AM641" s="263"/>
      <c r="AN641" s="263"/>
      <c r="AO641" s="263"/>
      <c r="AP641" s="263"/>
      <c r="AQ641" s="263"/>
      <c r="AR641" s="263"/>
      <c r="AS641" s="263"/>
      <c r="AT641" s="263"/>
      <c r="AU641" s="263"/>
      <c r="AV641" s="263"/>
      <c r="AW641" s="263"/>
      <c r="AX641" s="263"/>
      <c r="AY641" s="263"/>
      <c r="AZ641" s="263"/>
      <c r="BA641" s="263"/>
      <c r="BB641" s="263"/>
      <c r="BC641" s="263"/>
      <c r="BD641" s="263"/>
      <c r="BE641" s="263"/>
      <c r="BF641" s="263"/>
      <c r="BG641" s="263"/>
    </row>
    <row r="642" spans="1:59" s="212" customFormat="1" x14ac:dyDescent="0.3">
      <c r="A642" s="270"/>
      <c r="B642" s="271"/>
      <c r="J642" s="550"/>
      <c r="K642" s="263"/>
      <c r="L642" s="263"/>
      <c r="M642" s="263"/>
      <c r="N642" s="263"/>
      <c r="O642" s="263"/>
      <c r="P642" s="263"/>
      <c r="Q642" s="263"/>
      <c r="R642" s="263"/>
      <c r="S642" s="263"/>
      <c r="T642" s="263"/>
      <c r="U642" s="263"/>
      <c r="V642" s="263"/>
      <c r="W642" s="263"/>
      <c r="X642" s="263"/>
      <c r="Y642" s="263"/>
      <c r="Z642" s="263"/>
      <c r="AA642" s="263"/>
      <c r="AB642" s="263"/>
      <c r="AC642" s="263"/>
      <c r="AD642" s="263"/>
      <c r="AE642" s="263"/>
      <c r="AF642" s="263"/>
      <c r="AG642" s="263"/>
      <c r="AH642" s="263"/>
      <c r="AI642" s="263"/>
      <c r="AJ642" s="263"/>
      <c r="AK642" s="263"/>
      <c r="AL642" s="263"/>
      <c r="AM642" s="263"/>
      <c r="AN642" s="263"/>
      <c r="AO642" s="263"/>
      <c r="AP642" s="263"/>
      <c r="AQ642" s="263"/>
      <c r="AR642" s="263"/>
      <c r="AS642" s="263"/>
      <c r="AT642" s="263"/>
      <c r="AU642" s="263"/>
      <c r="AV642" s="263"/>
      <c r="AW642" s="263"/>
      <c r="AX642" s="263"/>
      <c r="AY642" s="263"/>
      <c r="AZ642" s="263"/>
      <c r="BA642" s="263"/>
      <c r="BB642" s="263"/>
      <c r="BC642" s="263"/>
      <c r="BD642" s="263"/>
      <c r="BE642" s="263"/>
      <c r="BF642" s="263"/>
      <c r="BG642" s="263"/>
    </row>
    <row r="643" spans="1:59" s="212" customFormat="1" x14ac:dyDescent="0.3">
      <c r="A643" s="270"/>
      <c r="B643" s="271"/>
      <c r="J643" s="550"/>
      <c r="K643" s="263"/>
      <c r="L643" s="263"/>
      <c r="M643" s="263"/>
      <c r="N643" s="263"/>
      <c r="O643" s="263"/>
      <c r="P643" s="263"/>
      <c r="Q643" s="263"/>
      <c r="R643" s="263"/>
      <c r="S643" s="263"/>
      <c r="T643" s="263"/>
      <c r="U643" s="263"/>
      <c r="V643" s="263"/>
      <c r="W643" s="263"/>
      <c r="X643" s="263"/>
      <c r="Y643" s="263"/>
      <c r="Z643" s="263"/>
      <c r="AA643" s="263"/>
      <c r="AB643" s="263"/>
      <c r="AC643" s="263"/>
      <c r="AD643" s="263"/>
      <c r="AE643" s="263"/>
      <c r="AF643" s="263"/>
      <c r="AG643" s="263"/>
      <c r="AH643" s="263"/>
      <c r="AI643" s="263"/>
      <c r="AJ643" s="263"/>
      <c r="AK643" s="263"/>
      <c r="AL643" s="263"/>
      <c r="AM643" s="263"/>
      <c r="AN643" s="263"/>
      <c r="AO643" s="263"/>
      <c r="AP643" s="263"/>
      <c r="AQ643" s="263"/>
      <c r="AR643" s="263"/>
      <c r="AS643" s="263"/>
      <c r="AT643" s="263"/>
      <c r="AU643" s="263"/>
      <c r="AV643" s="263"/>
      <c r="AW643" s="263"/>
      <c r="AX643" s="263"/>
      <c r="AY643" s="263"/>
      <c r="AZ643" s="263"/>
      <c r="BA643" s="263"/>
      <c r="BB643" s="263"/>
      <c r="BC643" s="263"/>
      <c r="BD643" s="263"/>
      <c r="BE643" s="263"/>
      <c r="BF643" s="263"/>
      <c r="BG643" s="263"/>
    </row>
    <row r="644" spans="1:59" s="212" customFormat="1" x14ac:dyDescent="0.3">
      <c r="A644" s="270"/>
      <c r="B644" s="271"/>
      <c r="J644" s="550"/>
      <c r="K644" s="263"/>
      <c r="L644" s="263"/>
      <c r="M644" s="263"/>
      <c r="N644" s="263"/>
      <c r="O644" s="263"/>
      <c r="P644" s="263"/>
      <c r="Q644" s="263"/>
      <c r="R644" s="263"/>
      <c r="S644" s="263"/>
      <c r="T644" s="263"/>
      <c r="U644" s="263"/>
      <c r="V644" s="263"/>
      <c r="W644" s="263"/>
      <c r="X644" s="263"/>
      <c r="Y644" s="263"/>
      <c r="Z644" s="263"/>
      <c r="AA644" s="263"/>
      <c r="AB644" s="263"/>
      <c r="AC644" s="263"/>
      <c r="AD644" s="263"/>
      <c r="AE644" s="263"/>
      <c r="AF644" s="263"/>
      <c r="AG644" s="263"/>
      <c r="AH644" s="263"/>
      <c r="AI644" s="263"/>
      <c r="AJ644" s="263"/>
      <c r="AK644" s="263"/>
      <c r="AL644" s="263"/>
      <c r="AM644" s="263"/>
      <c r="AN644" s="263"/>
      <c r="AO644" s="263"/>
      <c r="AP644" s="263"/>
      <c r="AQ644" s="263"/>
      <c r="AR644" s="263"/>
      <c r="AS644" s="263"/>
      <c r="AT644" s="263"/>
      <c r="AU644" s="263"/>
      <c r="AV644" s="263"/>
      <c r="AW644" s="263"/>
      <c r="AX644" s="263"/>
      <c r="AY644" s="263"/>
      <c r="AZ644" s="263"/>
      <c r="BA644" s="263"/>
      <c r="BB644" s="263"/>
      <c r="BC644" s="263"/>
      <c r="BD644" s="263"/>
      <c r="BE644" s="263"/>
      <c r="BF644" s="263"/>
      <c r="BG644" s="263"/>
    </row>
    <row r="645" spans="1:59" s="212" customFormat="1" x14ac:dyDescent="0.3">
      <c r="A645" s="270"/>
      <c r="B645" s="271"/>
      <c r="J645" s="550"/>
      <c r="K645" s="263"/>
      <c r="L645" s="263"/>
      <c r="M645" s="263"/>
      <c r="N645" s="263"/>
      <c r="O645" s="263"/>
      <c r="P645" s="263"/>
      <c r="Q645" s="263"/>
      <c r="R645" s="263"/>
      <c r="S645" s="263"/>
      <c r="T645" s="263"/>
      <c r="U645" s="263"/>
      <c r="V645" s="263"/>
      <c r="W645" s="263"/>
      <c r="X645" s="263"/>
      <c r="Y645" s="263"/>
      <c r="Z645" s="263"/>
      <c r="AA645" s="263"/>
      <c r="AB645" s="263"/>
      <c r="AC645" s="263"/>
      <c r="AD645" s="263"/>
      <c r="AE645" s="263"/>
      <c r="AF645" s="263"/>
      <c r="AG645" s="263"/>
      <c r="AH645" s="263"/>
      <c r="AI645" s="263"/>
      <c r="AJ645" s="263"/>
      <c r="AK645" s="263"/>
      <c r="AL645" s="263"/>
      <c r="AM645" s="263"/>
      <c r="AN645" s="263"/>
      <c r="AO645" s="263"/>
      <c r="AP645" s="263"/>
      <c r="AQ645" s="263"/>
      <c r="AR645" s="263"/>
      <c r="AS645" s="263"/>
      <c r="AT645" s="263"/>
      <c r="AU645" s="263"/>
      <c r="AV645" s="263"/>
      <c r="AW645" s="263"/>
      <c r="AX645" s="263"/>
      <c r="AY645" s="263"/>
      <c r="AZ645" s="263"/>
      <c r="BA645" s="263"/>
      <c r="BB645" s="263"/>
      <c r="BC645" s="263"/>
      <c r="BD645" s="263"/>
      <c r="BE645" s="263"/>
      <c r="BF645" s="263"/>
      <c r="BG645" s="263"/>
    </row>
    <row r="646" spans="1:59" s="212" customFormat="1" x14ac:dyDescent="0.3">
      <c r="A646" s="270"/>
      <c r="B646" s="271"/>
      <c r="J646" s="550"/>
      <c r="K646" s="263"/>
      <c r="L646" s="263"/>
      <c r="M646" s="263"/>
      <c r="N646" s="263"/>
      <c r="O646" s="263"/>
      <c r="P646" s="263"/>
      <c r="Q646" s="263"/>
      <c r="R646" s="263"/>
      <c r="S646" s="263"/>
      <c r="T646" s="263"/>
      <c r="U646" s="263"/>
      <c r="V646" s="263"/>
      <c r="W646" s="263"/>
      <c r="X646" s="263"/>
      <c r="Y646" s="263"/>
      <c r="Z646" s="263"/>
      <c r="AA646" s="263"/>
      <c r="AB646" s="263"/>
      <c r="AC646" s="263"/>
      <c r="AD646" s="263"/>
      <c r="AE646" s="263"/>
      <c r="AF646" s="263"/>
      <c r="AG646" s="263"/>
      <c r="AH646" s="263"/>
      <c r="AI646" s="263"/>
      <c r="AJ646" s="263"/>
      <c r="AK646" s="263"/>
      <c r="AL646" s="263"/>
      <c r="AM646" s="263"/>
      <c r="AN646" s="263"/>
      <c r="AO646" s="263"/>
      <c r="AP646" s="263"/>
      <c r="AQ646" s="263"/>
      <c r="AR646" s="263"/>
      <c r="AS646" s="263"/>
      <c r="AT646" s="263"/>
      <c r="AU646" s="263"/>
      <c r="AV646" s="263"/>
      <c r="AW646" s="263"/>
      <c r="AX646" s="263"/>
      <c r="AY646" s="263"/>
      <c r="AZ646" s="263"/>
      <c r="BA646" s="263"/>
      <c r="BB646" s="263"/>
      <c r="BC646" s="263"/>
      <c r="BD646" s="263"/>
      <c r="BE646" s="263"/>
      <c r="BF646" s="263"/>
      <c r="BG646" s="263"/>
    </row>
    <row r="647" spans="1:59" s="212" customFormat="1" x14ac:dyDescent="0.3">
      <c r="A647" s="270"/>
      <c r="B647" s="271"/>
      <c r="J647" s="550"/>
      <c r="K647" s="263"/>
      <c r="L647" s="263"/>
      <c r="M647" s="263"/>
      <c r="N647" s="263"/>
      <c r="O647" s="263"/>
      <c r="P647" s="263"/>
      <c r="Q647" s="263"/>
      <c r="R647" s="263"/>
      <c r="S647" s="263"/>
      <c r="T647" s="263"/>
      <c r="U647" s="263"/>
      <c r="V647" s="263"/>
      <c r="W647" s="263"/>
      <c r="X647" s="263"/>
      <c r="Y647" s="263"/>
      <c r="Z647" s="263"/>
      <c r="AA647" s="263"/>
      <c r="AB647" s="263"/>
      <c r="AC647" s="263"/>
      <c r="AD647" s="263"/>
      <c r="AE647" s="263"/>
      <c r="AF647" s="263"/>
      <c r="AG647" s="263"/>
      <c r="AH647" s="263"/>
      <c r="AI647" s="263"/>
      <c r="AJ647" s="263"/>
      <c r="AK647" s="263"/>
      <c r="AL647" s="263"/>
      <c r="AM647" s="263"/>
      <c r="AN647" s="263"/>
      <c r="AO647" s="263"/>
      <c r="AP647" s="263"/>
      <c r="AQ647" s="263"/>
      <c r="AR647" s="263"/>
      <c r="AS647" s="263"/>
      <c r="AT647" s="263"/>
      <c r="AU647" s="263"/>
      <c r="AV647" s="263"/>
      <c r="AW647" s="263"/>
      <c r="AX647" s="263"/>
      <c r="AY647" s="263"/>
      <c r="AZ647" s="263"/>
      <c r="BA647" s="263"/>
      <c r="BB647" s="263"/>
      <c r="BC647" s="263"/>
      <c r="BD647" s="263"/>
      <c r="BE647" s="263"/>
      <c r="BF647" s="263"/>
      <c r="BG647" s="263"/>
    </row>
    <row r="648" spans="1:59" s="212" customFormat="1" x14ac:dyDescent="0.3">
      <c r="A648" s="270"/>
      <c r="B648" s="271"/>
      <c r="J648" s="550"/>
      <c r="K648" s="263"/>
      <c r="L648" s="263"/>
      <c r="M648" s="263"/>
      <c r="N648" s="263"/>
      <c r="O648" s="263"/>
      <c r="P648" s="263"/>
      <c r="Q648" s="263"/>
      <c r="R648" s="263"/>
      <c r="S648" s="263"/>
      <c r="T648" s="263"/>
      <c r="U648" s="263"/>
      <c r="V648" s="263"/>
      <c r="W648" s="263"/>
      <c r="X648" s="263"/>
      <c r="Y648" s="263"/>
      <c r="Z648" s="263"/>
      <c r="AA648" s="263"/>
      <c r="AB648" s="263"/>
      <c r="AC648" s="263"/>
      <c r="AD648" s="263"/>
      <c r="AE648" s="263"/>
      <c r="AF648" s="263"/>
      <c r="AG648" s="263"/>
      <c r="AH648" s="263"/>
      <c r="AI648" s="263"/>
      <c r="AJ648" s="263"/>
      <c r="AK648" s="263"/>
      <c r="AL648" s="263"/>
      <c r="AM648" s="263"/>
      <c r="AN648" s="263"/>
      <c r="AO648" s="263"/>
      <c r="AP648" s="263"/>
      <c r="AQ648" s="263"/>
      <c r="AR648" s="263"/>
      <c r="AS648" s="263"/>
      <c r="AT648" s="263"/>
      <c r="AU648" s="263"/>
      <c r="AV648" s="263"/>
      <c r="AW648" s="263"/>
      <c r="AX648" s="263"/>
      <c r="AY648" s="263"/>
      <c r="AZ648" s="263"/>
      <c r="BA648" s="263"/>
      <c r="BB648" s="263"/>
      <c r="BC648" s="263"/>
      <c r="BD648" s="263"/>
      <c r="BE648" s="263"/>
      <c r="BF648" s="263"/>
      <c r="BG648" s="263"/>
    </row>
  </sheetData>
  <mergeCells count="44">
    <mergeCell ref="A258:A260"/>
    <mergeCell ref="B258:B260"/>
    <mergeCell ref="C258:I258"/>
    <mergeCell ref="C259:C260"/>
    <mergeCell ref="D259:G259"/>
    <mergeCell ref="H259:H260"/>
    <mergeCell ref="I259:I260"/>
    <mergeCell ref="C161:C162"/>
    <mergeCell ref="D161:G161"/>
    <mergeCell ref="H161:H162"/>
    <mergeCell ref="I161:I162"/>
    <mergeCell ref="A213:A215"/>
    <mergeCell ref="B213:B215"/>
    <mergeCell ref="C213:I213"/>
    <mergeCell ref="C214:C215"/>
    <mergeCell ref="D214:G214"/>
    <mergeCell ref="H214:H215"/>
    <mergeCell ref="I214:I215"/>
    <mergeCell ref="A160:A162"/>
    <mergeCell ref="B160:B162"/>
    <mergeCell ref="C160:I160"/>
    <mergeCell ref="C57:C58"/>
    <mergeCell ref="D57:G57"/>
    <mergeCell ref="H57:H58"/>
    <mergeCell ref="I57:I58"/>
    <mergeCell ref="A103:A105"/>
    <mergeCell ref="B103:B105"/>
    <mergeCell ref="C103:I103"/>
    <mergeCell ref="C104:C105"/>
    <mergeCell ref="D104:G104"/>
    <mergeCell ref="H104:H105"/>
    <mergeCell ref="I104:I105"/>
    <mergeCell ref="A56:A58"/>
    <mergeCell ref="B56:B58"/>
    <mergeCell ref="C56:I56"/>
    <mergeCell ref="B9:F9"/>
    <mergeCell ref="B11:G11"/>
    <mergeCell ref="A14:A16"/>
    <mergeCell ref="B14:B16"/>
    <mergeCell ref="C14:I14"/>
    <mergeCell ref="C15:C16"/>
    <mergeCell ref="D15:G15"/>
    <mergeCell ref="H15:H16"/>
    <mergeCell ref="I15:I16"/>
  </mergeCells>
  <pageMargins left="0.7" right="0.7" top="0.2" bottom="2" header="0.3" footer="0.3"/>
  <pageSetup paperSize="9" scale="65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640"/>
  <sheetViews>
    <sheetView tabSelected="1" topLeftCell="A46" zoomScale="70" zoomScaleNormal="70" workbookViewId="0">
      <selection activeCell="A5" sqref="A5:XFD5"/>
    </sheetView>
  </sheetViews>
  <sheetFormatPr defaultRowHeight="14.4" x14ac:dyDescent="0.3"/>
  <cols>
    <col min="1" max="1" width="10.109375" style="149" customWidth="1"/>
    <col min="2" max="2" width="70.109375" style="144" customWidth="1"/>
    <col min="3" max="3" width="17" customWidth="1"/>
    <col min="4" max="4" width="12.6640625" customWidth="1"/>
    <col min="5" max="5" width="12" customWidth="1"/>
    <col min="6" max="6" width="12.88671875" customWidth="1"/>
    <col min="7" max="7" width="14.109375" customWidth="1"/>
    <col min="8" max="8" width="10.21875" customWidth="1"/>
    <col min="9" max="9" width="14.109375" customWidth="1"/>
    <col min="10" max="10" width="23.21875" style="550" customWidth="1"/>
    <col min="11" max="11" width="68.88671875" style="263" customWidth="1"/>
    <col min="12" max="12" width="13.109375" style="263" customWidth="1"/>
    <col min="13" max="13" width="10.33203125" style="263" bestFit="1" customWidth="1"/>
    <col min="14" max="14" width="11.88671875" style="263" customWidth="1"/>
    <col min="15" max="15" width="8.88671875" style="263"/>
    <col min="16" max="16" width="13.6640625" style="263" customWidth="1"/>
    <col min="17" max="17" width="8.88671875" style="263"/>
    <col min="18" max="18" width="14.44140625" style="263" customWidth="1"/>
    <col min="19" max="58" width="8.88671875" style="263"/>
    <col min="59" max="59" width="8.88671875" style="199"/>
  </cols>
  <sheetData>
    <row r="1" spans="1:18" ht="15.6" x14ac:dyDescent="0.3">
      <c r="A1" s="143" t="s">
        <v>419</v>
      </c>
      <c r="C1" s="145"/>
      <c r="D1" s="145"/>
      <c r="E1" s="145"/>
    </row>
    <row r="2" spans="1:18" ht="15.6" x14ac:dyDescent="0.3">
      <c r="A2" s="143" t="s">
        <v>1</v>
      </c>
      <c r="B2" s="598" t="s">
        <v>417</v>
      </c>
      <c r="C2" s="147"/>
    </row>
    <row r="3" spans="1:18" ht="27" customHeight="1" x14ac:dyDescent="0.3">
      <c r="B3" s="669" t="s">
        <v>418</v>
      </c>
      <c r="C3" s="669"/>
      <c r="D3" s="669"/>
      <c r="E3" s="669"/>
      <c r="F3" s="669"/>
      <c r="G3" s="669"/>
      <c r="H3" s="669"/>
      <c r="I3" s="669"/>
    </row>
    <row r="4" spans="1:18" ht="15.6" x14ac:dyDescent="0.3">
      <c r="B4" s="652" t="s">
        <v>370</v>
      </c>
      <c r="C4" s="652"/>
      <c r="D4" s="652"/>
      <c r="E4" s="652"/>
      <c r="F4" s="652"/>
    </row>
    <row r="5" spans="1:18" ht="15" thickBot="1" x14ac:dyDescent="0.35">
      <c r="A5" s="159" t="s">
        <v>229</v>
      </c>
      <c r="C5" s="670" t="s">
        <v>228</v>
      </c>
      <c r="D5" s="670"/>
      <c r="E5" s="670"/>
      <c r="F5" s="670"/>
      <c r="G5" s="670"/>
      <c r="H5" s="670"/>
      <c r="I5" s="670"/>
    </row>
    <row r="6" spans="1:18" ht="15.75" customHeight="1" thickBot="1" x14ac:dyDescent="0.35">
      <c r="A6" s="648" t="s">
        <v>4</v>
      </c>
      <c r="B6" s="650" t="s">
        <v>230</v>
      </c>
      <c r="C6" s="638" t="s">
        <v>231</v>
      </c>
      <c r="D6" s="656"/>
      <c r="E6" s="656"/>
      <c r="F6" s="656"/>
      <c r="G6" s="656"/>
      <c r="H6" s="656"/>
      <c r="I6" s="657"/>
      <c r="J6" s="551"/>
      <c r="K6" s="273"/>
      <c r="L6" s="273"/>
      <c r="M6" s="273"/>
      <c r="N6" s="273"/>
      <c r="O6" s="273"/>
      <c r="P6" s="273"/>
      <c r="Q6" s="273"/>
      <c r="R6" s="273"/>
    </row>
    <row r="7" spans="1:18" ht="15" customHeight="1" x14ac:dyDescent="0.3">
      <c r="A7" s="654"/>
      <c r="B7" s="655"/>
      <c r="C7" s="641" t="s">
        <v>309</v>
      </c>
      <c r="D7" s="643" t="s">
        <v>232</v>
      </c>
      <c r="E7" s="645"/>
      <c r="F7" s="645"/>
      <c r="G7" s="645"/>
      <c r="H7" s="645" t="s">
        <v>233</v>
      </c>
      <c r="I7" s="646" t="s">
        <v>234</v>
      </c>
      <c r="J7" s="551"/>
      <c r="K7" s="513"/>
      <c r="L7" s="514"/>
      <c r="M7" s="273"/>
      <c r="N7" s="273"/>
      <c r="O7" s="273"/>
      <c r="P7" s="273"/>
      <c r="Q7" s="273"/>
      <c r="R7" s="273"/>
    </row>
    <row r="8" spans="1:18" ht="28.5" customHeight="1" x14ac:dyDescent="0.3">
      <c r="A8" s="654"/>
      <c r="B8" s="655"/>
      <c r="C8" s="642"/>
      <c r="D8" s="613" t="s">
        <v>235</v>
      </c>
      <c r="E8" s="614" t="s">
        <v>236</v>
      </c>
      <c r="F8" s="614" t="s">
        <v>237</v>
      </c>
      <c r="G8" s="614" t="s">
        <v>238</v>
      </c>
      <c r="H8" s="645"/>
      <c r="I8" s="646"/>
      <c r="J8" s="551"/>
      <c r="K8" s="513"/>
      <c r="L8" s="514"/>
      <c r="M8" s="272"/>
      <c r="N8" s="272"/>
      <c r="O8" s="272"/>
      <c r="P8" s="272"/>
      <c r="Q8" s="273"/>
      <c r="R8" s="273"/>
    </row>
    <row r="9" spans="1:18" ht="15" thickBot="1" x14ac:dyDescent="0.35">
      <c r="A9" s="200" t="s">
        <v>239</v>
      </c>
      <c r="B9" s="244" t="s">
        <v>240</v>
      </c>
      <c r="C9" s="247" t="s">
        <v>241</v>
      </c>
      <c r="D9" s="246" t="s">
        <v>242</v>
      </c>
      <c r="E9" s="167" t="s">
        <v>243</v>
      </c>
      <c r="F9" s="167" t="s">
        <v>244</v>
      </c>
      <c r="G9" s="167" t="s">
        <v>245</v>
      </c>
      <c r="H9" s="167" t="s">
        <v>246</v>
      </c>
      <c r="I9" s="168" t="s">
        <v>247</v>
      </c>
      <c r="J9" s="552"/>
      <c r="K9" s="461"/>
      <c r="L9" s="462"/>
      <c r="M9" s="462"/>
      <c r="N9" s="462"/>
      <c r="O9" s="462"/>
      <c r="P9" s="462"/>
      <c r="Q9" s="462"/>
      <c r="R9" s="462"/>
    </row>
    <row r="10" spans="1:18" ht="15.75" customHeight="1" x14ac:dyDescent="0.3">
      <c r="A10" s="532" t="s">
        <v>360</v>
      </c>
      <c r="B10" s="539" t="s">
        <v>361</v>
      </c>
      <c r="C10" s="541">
        <f>SUM(D10:I10)</f>
        <v>478486049</v>
      </c>
      <c r="D10" s="533">
        <f>SUM(D11+D23+D26+D31)</f>
        <v>0</v>
      </c>
      <c r="E10" s="534">
        <f t="shared" ref="E10:I10" si="0">SUM(E11+E23+E26+E31)</f>
        <v>7096980</v>
      </c>
      <c r="F10" s="534">
        <f t="shared" si="0"/>
        <v>300000</v>
      </c>
      <c r="G10" s="534">
        <f>SUM(G11+G23+G26+G31)</f>
        <v>284373000</v>
      </c>
      <c r="H10" s="534">
        <f t="shared" si="0"/>
        <v>0</v>
      </c>
      <c r="I10" s="535">
        <f t="shared" si="0"/>
        <v>186716069</v>
      </c>
      <c r="J10" s="552"/>
      <c r="K10" s="461"/>
      <c r="L10" s="462"/>
      <c r="M10" s="462"/>
      <c r="N10" s="462"/>
      <c r="O10" s="462"/>
      <c r="P10" s="462"/>
      <c r="Q10" s="462"/>
      <c r="R10" s="462"/>
    </row>
    <row r="11" spans="1:18" ht="15.75" customHeight="1" x14ac:dyDescent="0.3">
      <c r="A11" s="171">
        <v>740000</v>
      </c>
      <c r="B11" s="238" t="s">
        <v>342</v>
      </c>
      <c r="C11" s="254">
        <f>SUM(D11:I11)</f>
        <v>186716069</v>
      </c>
      <c r="D11" s="250">
        <f>D12+D15</f>
        <v>0</v>
      </c>
      <c r="E11" s="250">
        <f t="shared" ref="E11:I11" si="1">E12+E15</f>
        <v>0</v>
      </c>
      <c r="F11" s="250">
        <f t="shared" si="1"/>
        <v>0</v>
      </c>
      <c r="G11" s="250">
        <f t="shared" si="1"/>
        <v>0</v>
      </c>
      <c r="H11" s="250">
        <f t="shared" si="1"/>
        <v>0</v>
      </c>
      <c r="I11" s="250">
        <f t="shared" si="1"/>
        <v>186716069</v>
      </c>
      <c r="J11" s="553"/>
      <c r="K11" s="273"/>
      <c r="L11" s="463"/>
      <c r="M11" s="463"/>
      <c r="N11" s="463"/>
      <c r="O11" s="463"/>
      <c r="P11" s="463"/>
      <c r="Q11" s="463"/>
      <c r="R11" s="463"/>
    </row>
    <row r="12" spans="1:18" ht="15.75" customHeight="1" x14ac:dyDescent="0.3">
      <c r="A12" s="171">
        <v>741000</v>
      </c>
      <c r="B12" s="238" t="s">
        <v>248</v>
      </c>
      <c r="C12" s="254">
        <f t="shared" ref="C12:C30" si="2">SUM(D12:I12)</f>
        <v>500000</v>
      </c>
      <c r="D12" s="250">
        <f>SUM(D13:D14)</f>
        <v>0</v>
      </c>
      <c r="E12" s="172">
        <f t="shared" ref="E12:I12" si="3">SUM(E13:E14)</f>
        <v>0</v>
      </c>
      <c r="F12" s="172">
        <f t="shared" si="3"/>
        <v>0</v>
      </c>
      <c r="G12" s="172">
        <f t="shared" si="3"/>
        <v>0</v>
      </c>
      <c r="H12" s="172">
        <f t="shared" si="3"/>
        <v>0</v>
      </c>
      <c r="I12" s="176">
        <f t="shared" si="3"/>
        <v>500000</v>
      </c>
      <c r="J12" s="553"/>
      <c r="K12" s="273"/>
      <c r="L12" s="463"/>
      <c r="M12" s="463"/>
      <c r="N12" s="463"/>
      <c r="O12" s="463"/>
      <c r="P12" s="463"/>
      <c r="Q12" s="463"/>
      <c r="R12" s="463"/>
    </row>
    <row r="13" spans="1:18" ht="15.75" customHeight="1" x14ac:dyDescent="0.3">
      <c r="A13" s="283">
        <v>741400</v>
      </c>
      <c r="B13" s="284" t="s">
        <v>249</v>
      </c>
      <c r="C13" s="297">
        <f t="shared" si="2"/>
        <v>500000</v>
      </c>
      <c r="D13" s="303"/>
      <c r="E13" s="304"/>
      <c r="F13" s="304"/>
      <c r="G13" s="304"/>
      <c r="H13" s="304"/>
      <c r="I13" s="305">
        <v>500000</v>
      </c>
      <c r="J13" s="554"/>
      <c r="K13" s="458"/>
      <c r="L13" s="464"/>
      <c r="M13" s="450"/>
      <c r="N13" s="450"/>
      <c r="O13" s="450"/>
      <c r="P13" s="450"/>
      <c r="Q13" s="450"/>
      <c r="R13" s="450"/>
    </row>
    <row r="14" spans="1:18" ht="15.75" customHeight="1" x14ac:dyDescent="0.3">
      <c r="A14" s="283">
        <v>741500</v>
      </c>
      <c r="B14" s="284" t="s">
        <v>250</v>
      </c>
      <c r="C14" s="297">
        <f t="shared" si="2"/>
        <v>0</v>
      </c>
      <c r="D14" s="336"/>
      <c r="E14" s="337"/>
      <c r="F14" s="337"/>
      <c r="G14" s="337"/>
      <c r="H14" s="337"/>
      <c r="I14" s="338"/>
      <c r="J14" s="554"/>
      <c r="K14" s="458"/>
      <c r="L14" s="464"/>
      <c r="M14" s="465"/>
      <c r="N14" s="465"/>
      <c r="O14" s="465"/>
      <c r="P14" s="465"/>
      <c r="Q14" s="465"/>
      <c r="R14" s="465"/>
    </row>
    <row r="15" spans="1:18" ht="15.75" customHeight="1" x14ac:dyDescent="0.3">
      <c r="A15" s="171">
        <v>742000</v>
      </c>
      <c r="B15" s="238" t="s">
        <v>251</v>
      </c>
      <c r="C15" s="254">
        <f t="shared" si="2"/>
        <v>186216069</v>
      </c>
      <c r="D15" s="250">
        <f t="shared" ref="D15:I15" si="4">SUM(D17:D22)</f>
        <v>0</v>
      </c>
      <c r="E15" s="172">
        <f t="shared" si="4"/>
        <v>0</v>
      </c>
      <c r="F15" s="172">
        <f t="shared" si="4"/>
        <v>0</v>
      </c>
      <c r="G15" s="172">
        <f t="shared" si="4"/>
        <v>0</v>
      </c>
      <c r="H15" s="172">
        <f t="shared" si="4"/>
        <v>0</v>
      </c>
      <c r="I15" s="176">
        <f t="shared" si="4"/>
        <v>186216069</v>
      </c>
      <c r="J15" s="553"/>
      <c r="K15" s="273"/>
      <c r="L15" s="463"/>
      <c r="M15" s="463"/>
      <c r="N15" s="463"/>
      <c r="O15" s="463"/>
      <c r="P15" s="463"/>
      <c r="Q15" s="463"/>
      <c r="R15" s="463"/>
    </row>
    <row r="16" spans="1:18" ht="15.75" customHeight="1" x14ac:dyDescent="0.3">
      <c r="A16" s="285">
        <v>742300</v>
      </c>
      <c r="B16" s="286" t="s">
        <v>317</v>
      </c>
      <c r="C16" s="297">
        <f>SUM(D16:I16)</f>
        <v>186216069</v>
      </c>
      <c r="D16" s="298">
        <f t="shared" ref="D16:I16" si="5">SUM(D17:D22)</f>
        <v>0</v>
      </c>
      <c r="E16" s="299">
        <f t="shared" si="5"/>
        <v>0</v>
      </c>
      <c r="F16" s="299">
        <f t="shared" si="5"/>
        <v>0</v>
      </c>
      <c r="G16" s="299">
        <f t="shared" si="5"/>
        <v>0</v>
      </c>
      <c r="H16" s="299">
        <f t="shared" si="5"/>
        <v>0</v>
      </c>
      <c r="I16" s="300">
        <f t="shared" si="5"/>
        <v>186216069</v>
      </c>
      <c r="J16" s="554"/>
      <c r="K16" s="458"/>
      <c r="L16" s="464"/>
      <c r="M16" s="464"/>
      <c r="N16" s="464"/>
      <c r="O16" s="464"/>
      <c r="P16" s="464"/>
      <c r="Q16" s="464"/>
      <c r="R16" s="464"/>
    </row>
    <row r="17" spans="1:18" ht="15.75" customHeight="1" x14ac:dyDescent="0.3">
      <c r="A17" s="173">
        <v>74237304</v>
      </c>
      <c r="B17" s="227" t="s">
        <v>252</v>
      </c>
      <c r="C17" s="347">
        <f t="shared" si="2"/>
        <v>20000000</v>
      </c>
      <c r="D17" s="332"/>
      <c r="E17" s="333"/>
      <c r="F17" s="333"/>
      <c r="G17" s="333"/>
      <c r="H17" s="333"/>
      <c r="I17" s="350">
        <v>20000000</v>
      </c>
      <c r="J17" s="555"/>
      <c r="K17" s="218"/>
      <c r="L17" s="440"/>
      <c r="M17" s="442"/>
      <c r="N17" s="442"/>
      <c r="O17" s="442"/>
      <c r="P17" s="442"/>
      <c r="Q17" s="442"/>
      <c r="R17" s="466"/>
    </row>
    <row r="18" spans="1:18" ht="15.75" customHeight="1" x14ac:dyDescent="0.3">
      <c r="A18" s="173">
        <v>74237305</v>
      </c>
      <c r="B18" s="227" t="s">
        <v>253</v>
      </c>
      <c r="C18" s="347">
        <f t="shared" si="2"/>
        <v>107216069</v>
      </c>
      <c r="D18" s="332"/>
      <c r="E18" s="333"/>
      <c r="F18" s="333"/>
      <c r="G18" s="333"/>
      <c r="H18" s="333"/>
      <c r="I18" s="350">
        <v>107216069</v>
      </c>
      <c r="J18" s="555"/>
      <c r="K18" s="218"/>
      <c r="L18" s="440"/>
      <c r="M18" s="442"/>
      <c r="N18" s="442"/>
      <c r="O18" s="442"/>
      <c r="P18" s="442"/>
      <c r="Q18" s="442"/>
      <c r="R18" s="466"/>
    </row>
    <row r="19" spans="1:18" ht="15.75" customHeight="1" x14ac:dyDescent="0.3">
      <c r="A19" s="173">
        <v>74237310</v>
      </c>
      <c r="B19" s="227" t="s">
        <v>12</v>
      </c>
      <c r="C19" s="347">
        <f t="shared" si="2"/>
        <v>3000000</v>
      </c>
      <c r="D19" s="332"/>
      <c r="E19" s="333"/>
      <c r="F19" s="333"/>
      <c r="G19" s="333"/>
      <c r="H19" s="333"/>
      <c r="I19" s="350">
        <v>3000000</v>
      </c>
      <c r="J19" s="555"/>
      <c r="K19" s="218"/>
      <c r="L19" s="440"/>
      <c r="M19" s="442"/>
      <c r="N19" s="442"/>
      <c r="O19" s="442"/>
      <c r="P19" s="442"/>
      <c r="Q19" s="442"/>
      <c r="R19" s="466"/>
    </row>
    <row r="20" spans="1:18" ht="15.75" customHeight="1" x14ac:dyDescent="0.3">
      <c r="A20" s="173">
        <v>74237313</v>
      </c>
      <c r="B20" s="227" t="s">
        <v>13</v>
      </c>
      <c r="C20" s="347">
        <f t="shared" si="2"/>
        <v>24000000</v>
      </c>
      <c r="D20" s="332"/>
      <c r="E20" s="333"/>
      <c r="F20" s="333"/>
      <c r="G20" s="333"/>
      <c r="H20" s="333"/>
      <c r="I20" s="350">
        <v>24000000</v>
      </c>
      <c r="J20" s="555"/>
      <c r="K20" s="218"/>
      <c r="L20" s="440"/>
      <c r="M20" s="442"/>
      <c r="N20" s="442"/>
      <c r="O20" s="442"/>
      <c r="P20" s="442"/>
      <c r="Q20" s="442"/>
      <c r="R20" s="466"/>
    </row>
    <row r="21" spans="1:18" ht="15.75" customHeight="1" x14ac:dyDescent="0.3">
      <c r="A21" s="173">
        <v>74237314</v>
      </c>
      <c r="B21" s="227" t="s">
        <v>14</v>
      </c>
      <c r="C21" s="347">
        <f t="shared" si="2"/>
        <v>28000000</v>
      </c>
      <c r="D21" s="332"/>
      <c r="E21" s="333"/>
      <c r="F21" s="333"/>
      <c r="G21" s="333"/>
      <c r="H21" s="333"/>
      <c r="I21" s="350">
        <v>28000000</v>
      </c>
      <c r="J21" s="555"/>
      <c r="K21" s="218"/>
      <c r="L21" s="440"/>
      <c r="M21" s="442"/>
      <c r="N21" s="442"/>
      <c r="O21" s="442"/>
      <c r="P21" s="442"/>
      <c r="Q21" s="442"/>
      <c r="R21" s="466"/>
    </row>
    <row r="22" spans="1:18" ht="15.75" customHeight="1" x14ac:dyDescent="0.3">
      <c r="A22" s="173">
        <v>74237315</v>
      </c>
      <c r="B22" s="227" t="s">
        <v>15</v>
      </c>
      <c r="C22" s="347">
        <f t="shared" si="2"/>
        <v>4000000</v>
      </c>
      <c r="D22" s="332"/>
      <c r="E22" s="333"/>
      <c r="F22" s="333"/>
      <c r="G22" s="333"/>
      <c r="H22" s="333"/>
      <c r="I22" s="350">
        <v>4000000</v>
      </c>
      <c r="J22" s="555"/>
      <c r="K22" s="218"/>
      <c r="L22" s="440"/>
      <c r="M22" s="442"/>
      <c r="N22" s="442"/>
      <c r="O22" s="442"/>
      <c r="P22" s="442"/>
      <c r="Q22" s="442"/>
      <c r="R22" s="466"/>
    </row>
    <row r="23" spans="1:18" ht="15.75" customHeight="1" x14ac:dyDescent="0.3">
      <c r="A23" s="171">
        <v>772000</v>
      </c>
      <c r="B23" s="238" t="s">
        <v>351</v>
      </c>
      <c r="C23" s="254">
        <f t="shared" si="2"/>
        <v>300000</v>
      </c>
      <c r="D23" s="250">
        <f t="shared" ref="D23:I23" si="6">D25</f>
        <v>0</v>
      </c>
      <c r="E23" s="172">
        <f t="shared" si="6"/>
        <v>0</v>
      </c>
      <c r="F23" s="172">
        <f t="shared" si="6"/>
        <v>300000</v>
      </c>
      <c r="G23" s="172">
        <f t="shared" si="6"/>
        <v>0</v>
      </c>
      <c r="H23" s="172">
        <f t="shared" si="6"/>
        <v>0</v>
      </c>
      <c r="I23" s="176">
        <f t="shared" si="6"/>
        <v>0</v>
      </c>
      <c r="J23" s="553"/>
      <c r="K23" s="273"/>
      <c r="L23" s="463"/>
      <c r="M23" s="463"/>
      <c r="N23" s="463"/>
      <c r="O23" s="463"/>
      <c r="P23" s="463"/>
      <c r="Q23" s="463"/>
      <c r="R23" s="463"/>
    </row>
    <row r="24" spans="1:18" ht="15.75" customHeight="1" x14ac:dyDescent="0.3">
      <c r="A24" s="285">
        <v>772100</v>
      </c>
      <c r="B24" s="286" t="s">
        <v>347</v>
      </c>
      <c r="C24" s="348">
        <f>SUM(D24:I24)</f>
        <v>300000</v>
      </c>
      <c r="D24" s="340">
        <f>SUM(D25)</f>
        <v>0</v>
      </c>
      <c r="E24" s="536">
        <f t="shared" ref="E24:I24" si="7">SUM(E25)</f>
        <v>0</v>
      </c>
      <c r="F24" s="536">
        <f t="shared" si="7"/>
        <v>300000</v>
      </c>
      <c r="G24" s="537">
        <f t="shared" si="7"/>
        <v>0</v>
      </c>
      <c r="H24" s="537">
        <f t="shared" si="7"/>
        <v>0</v>
      </c>
      <c r="I24" s="538">
        <f t="shared" si="7"/>
        <v>0</v>
      </c>
      <c r="J24" s="554"/>
      <c r="K24" s="458"/>
      <c r="L24" s="467"/>
      <c r="M24" s="467"/>
      <c r="N24" s="467"/>
      <c r="O24" s="467"/>
      <c r="P24" s="468"/>
      <c r="Q24" s="468"/>
      <c r="R24" s="468"/>
    </row>
    <row r="25" spans="1:18" ht="15.75" customHeight="1" x14ac:dyDescent="0.3">
      <c r="A25" s="173">
        <v>772113</v>
      </c>
      <c r="B25" s="227" t="s">
        <v>121</v>
      </c>
      <c r="C25" s="347">
        <f t="shared" si="2"/>
        <v>300000</v>
      </c>
      <c r="D25" s="251"/>
      <c r="E25" s="174"/>
      <c r="F25" s="174">
        <v>300000</v>
      </c>
      <c r="G25" s="174"/>
      <c r="H25" s="174"/>
      <c r="I25" s="175"/>
      <c r="J25" s="555"/>
      <c r="K25" s="218"/>
      <c r="L25" s="440"/>
      <c r="M25" s="469"/>
      <c r="N25" s="469"/>
      <c r="O25" s="469"/>
      <c r="P25" s="469"/>
      <c r="Q25" s="469"/>
      <c r="R25" s="469"/>
    </row>
    <row r="26" spans="1:18" ht="15.75" customHeight="1" x14ac:dyDescent="0.3">
      <c r="A26" s="171">
        <v>781000</v>
      </c>
      <c r="B26" s="238" t="s">
        <v>319</v>
      </c>
      <c r="C26" s="254">
        <f t="shared" si="2"/>
        <v>284373000</v>
      </c>
      <c r="D26" s="250">
        <f>D28+D29</f>
        <v>0</v>
      </c>
      <c r="E26" s="172">
        <f t="shared" ref="E26:I26" si="8">E28+E29</f>
        <v>0</v>
      </c>
      <c r="F26" s="172">
        <f t="shared" si="8"/>
        <v>0</v>
      </c>
      <c r="G26" s="172">
        <f>G28+G29+G30</f>
        <v>284373000</v>
      </c>
      <c r="H26" s="172">
        <f t="shared" si="8"/>
        <v>0</v>
      </c>
      <c r="I26" s="176">
        <f t="shared" si="8"/>
        <v>0</v>
      </c>
      <c r="J26" s="553"/>
      <c r="K26" s="273"/>
      <c r="L26" s="463"/>
      <c r="M26" s="463"/>
      <c r="N26" s="463"/>
      <c r="O26" s="463"/>
      <c r="P26" s="463"/>
      <c r="Q26" s="463"/>
      <c r="R26" s="463"/>
    </row>
    <row r="27" spans="1:18" ht="15.75" customHeight="1" x14ac:dyDescent="0.3">
      <c r="A27" s="283">
        <v>781100</v>
      </c>
      <c r="B27" s="284" t="s">
        <v>318</v>
      </c>
      <c r="C27" s="297">
        <f>SUM(D27:I27)</f>
        <v>284373000</v>
      </c>
      <c r="D27" s="298">
        <f>SUM(D28:D30)</f>
        <v>0</v>
      </c>
      <c r="E27" s="299">
        <f t="shared" ref="E27:I27" si="9">SUM(E28:E30)</f>
        <v>0</v>
      </c>
      <c r="F27" s="299">
        <f t="shared" si="9"/>
        <v>0</v>
      </c>
      <c r="G27" s="299">
        <f t="shared" si="9"/>
        <v>284373000</v>
      </c>
      <c r="H27" s="299">
        <f t="shared" si="9"/>
        <v>0</v>
      </c>
      <c r="I27" s="300">
        <f t="shared" si="9"/>
        <v>0</v>
      </c>
      <c r="J27" s="554"/>
      <c r="K27" s="458"/>
      <c r="L27" s="464"/>
      <c r="M27" s="464"/>
      <c r="N27" s="464"/>
      <c r="O27" s="464"/>
      <c r="P27" s="464"/>
      <c r="Q27" s="464"/>
      <c r="R27" s="464"/>
    </row>
    <row r="28" spans="1:18" ht="15.75" customHeight="1" x14ac:dyDescent="0.3">
      <c r="A28" s="173">
        <v>781112010</v>
      </c>
      <c r="B28" s="227" t="s">
        <v>17</v>
      </c>
      <c r="C28" s="347">
        <f t="shared" si="2"/>
        <v>213102905</v>
      </c>
      <c r="D28" s="332"/>
      <c r="E28" s="333"/>
      <c r="F28" s="333"/>
      <c r="G28" s="351">
        <v>213102905</v>
      </c>
      <c r="H28" s="333"/>
      <c r="I28" s="334"/>
      <c r="J28" s="555"/>
      <c r="K28" s="218"/>
      <c r="L28" s="440"/>
      <c r="M28" s="442"/>
      <c r="N28" s="442"/>
      <c r="O28" s="442"/>
      <c r="P28" s="466"/>
      <c r="Q28" s="442"/>
      <c r="R28" s="442"/>
    </row>
    <row r="29" spans="1:18" ht="15.75" customHeight="1" x14ac:dyDescent="0.3">
      <c r="A29" s="173">
        <v>781112011</v>
      </c>
      <c r="B29" s="227" t="s">
        <v>18</v>
      </c>
      <c r="C29" s="347">
        <f t="shared" si="2"/>
        <v>67487875</v>
      </c>
      <c r="D29" s="332"/>
      <c r="E29" s="333"/>
      <c r="F29" s="333"/>
      <c r="G29" s="351">
        <v>67487875</v>
      </c>
      <c r="H29" s="333"/>
      <c r="I29" s="334"/>
      <c r="J29" s="555"/>
      <c r="K29" s="218"/>
      <c r="L29" s="440"/>
      <c r="M29" s="442"/>
      <c r="N29" s="442"/>
      <c r="O29" s="442"/>
      <c r="P29" s="466"/>
      <c r="Q29" s="442"/>
      <c r="R29" s="442"/>
    </row>
    <row r="30" spans="1:18" ht="15.75" customHeight="1" x14ac:dyDescent="0.3">
      <c r="A30" s="173">
        <v>78111205</v>
      </c>
      <c r="B30" s="227" t="s">
        <v>355</v>
      </c>
      <c r="C30" s="347">
        <f t="shared" si="2"/>
        <v>3782220</v>
      </c>
      <c r="D30" s="332"/>
      <c r="E30" s="333"/>
      <c r="F30" s="333"/>
      <c r="G30" s="351">
        <v>3782220</v>
      </c>
      <c r="H30" s="333"/>
      <c r="I30" s="334"/>
      <c r="J30" s="555"/>
      <c r="K30" s="218"/>
      <c r="L30" s="440"/>
      <c r="M30" s="442"/>
      <c r="N30" s="442"/>
      <c r="O30" s="442"/>
      <c r="P30" s="466"/>
      <c r="Q30" s="442"/>
      <c r="R30" s="442"/>
    </row>
    <row r="31" spans="1:18" ht="15.75" customHeight="1" x14ac:dyDescent="0.3">
      <c r="A31" s="171">
        <v>791000</v>
      </c>
      <c r="B31" s="238" t="s">
        <v>254</v>
      </c>
      <c r="C31" s="254">
        <f>SUM(D31:I31)</f>
        <v>7096980</v>
      </c>
      <c r="D31" s="250">
        <f t="shared" ref="D31:I31" si="10">D33</f>
        <v>0</v>
      </c>
      <c r="E31" s="172">
        <f t="shared" si="10"/>
        <v>7096980</v>
      </c>
      <c r="F31" s="172">
        <f t="shared" si="10"/>
        <v>0</v>
      </c>
      <c r="G31" s="172">
        <f t="shared" si="10"/>
        <v>0</v>
      </c>
      <c r="H31" s="172">
        <f t="shared" si="10"/>
        <v>0</v>
      </c>
      <c r="I31" s="176">
        <f t="shared" si="10"/>
        <v>0</v>
      </c>
      <c r="J31" s="553"/>
      <c r="K31" s="273"/>
      <c r="L31" s="463"/>
      <c r="M31" s="463"/>
      <c r="N31" s="463"/>
      <c r="O31" s="463"/>
      <c r="P31" s="463"/>
      <c r="Q31" s="463"/>
      <c r="R31" s="463"/>
    </row>
    <row r="32" spans="1:18" ht="15.75" customHeight="1" x14ac:dyDescent="0.3">
      <c r="A32" s="283">
        <v>791100</v>
      </c>
      <c r="B32" s="284" t="s">
        <v>348</v>
      </c>
      <c r="C32" s="297">
        <f>SUM(D32:I32)</f>
        <v>7096980</v>
      </c>
      <c r="D32" s="298">
        <f>SUM(D33)</f>
        <v>0</v>
      </c>
      <c r="E32" s="299">
        <f t="shared" ref="E32:I32" si="11">SUM(E33)</f>
        <v>7096980</v>
      </c>
      <c r="F32" s="299">
        <f t="shared" si="11"/>
        <v>0</v>
      </c>
      <c r="G32" s="299">
        <f t="shared" si="11"/>
        <v>0</v>
      </c>
      <c r="H32" s="299">
        <f t="shared" si="11"/>
        <v>0</v>
      </c>
      <c r="I32" s="300">
        <f t="shared" si="11"/>
        <v>0</v>
      </c>
      <c r="J32" s="554"/>
      <c r="K32" s="458"/>
      <c r="L32" s="464"/>
      <c r="M32" s="464"/>
      <c r="N32" s="464"/>
      <c r="O32" s="464"/>
      <c r="P32" s="464"/>
      <c r="Q32" s="464"/>
      <c r="R32" s="464"/>
    </row>
    <row r="33" spans="1:59" ht="15.75" customHeight="1" x14ac:dyDescent="0.3">
      <c r="A33" s="224">
        <v>79111107</v>
      </c>
      <c r="B33" s="258" t="s">
        <v>204</v>
      </c>
      <c r="C33" s="347">
        <f t="shared" ref="C33:C39" si="12">SUM(D33:I33)</f>
        <v>7096980</v>
      </c>
      <c r="D33" s="332"/>
      <c r="E33" s="333">
        <v>7096980</v>
      </c>
      <c r="F33" s="333"/>
      <c r="G33" s="333"/>
      <c r="H33" s="333"/>
      <c r="I33" s="334"/>
      <c r="J33" s="555"/>
      <c r="K33" s="218"/>
      <c r="L33" s="440"/>
      <c r="M33" s="442"/>
      <c r="N33" s="442"/>
      <c r="O33" s="442"/>
      <c r="P33" s="442"/>
      <c r="Q33" s="442"/>
      <c r="R33" s="442"/>
    </row>
    <row r="34" spans="1:59" ht="15.75" customHeight="1" x14ac:dyDescent="0.3">
      <c r="A34" s="528">
        <v>800000</v>
      </c>
      <c r="B34" s="540" t="s">
        <v>359</v>
      </c>
      <c r="C34" s="542">
        <f t="shared" si="12"/>
        <v>11000000</v>
      </c>
      <c r="D34" s="529">
        <f>SUM(D35+D37+D39)</f>
        <v>0</v>
      </c>
      <c r="E34" s="530">
        <f t="shared" ref="E34:I34" si="13">SUM(E35+E37+E39)</f>
        <v>0</v>
      </c>
      <c r="F34" s="530">
        <f t="shared" si="13"/>
        <v>0</v>
      </c>
      <c r="G34" s="530">
        <f t="shared" si="13"/>
        <v>0</v>
      </c>
      <c r="H34" s="530">
        <f t="shared" si="13"/>
        <v>0</v>
      </c>
      <c r="I34" s="531">
        <f t="shared" si="13"/>
        <v>11000000</v>
      </c>
      <c r="J34" s="555"/>
      <c r="K34" s="218"/>
      <c r="L34" s="440"/>
      <c r="M34" s="442"/>
      <c r="N34" s="442"/>
      <c r="O34" s="442"/>
      <c r="P34" s="442"/>
      <c r="Q34" s="442"/>
      <c r="R34" s="442"/>
    </row>
    <row r="35" spans="1:59" ht="15.75" customHeight="1" x14ac:dyDescent="0.3">
      <c r="A35" s="171">
        <v>812000</v>
      </c>
      <c r="B35" s="238" t="s">
        <v>255</v>
      </c>
      <c r="C35" s="254">
        <f t="shared" si="12"/>
        <v>1000000</v>
      </c>
      <c r="D35" s="250">
        <f t="shared" ref="D35:I35" si="14">D36</f>
        <v>0</v>
      </c>
      <c r="E35" s="172">
        <f t="shared" si="14"/>
        <v>0</v>
      </c>
      <c r="F35" s="172">
        <f t="shared" si="14"/>
        <v>0</v>
      </c>
      <c r="G35" s="172">
        <f t="shared" si="14"/>
        <v>0</v>
      </c>
      <c r="H35" s="172">
        <f t="shared" si="14"/>
        <v>0</v>
      </c>
      <c r="I35" s="176">
        <f t="shared" si="14"/>
        <v>1000000</v>
      </c>
      <c r="J35" s="553"/>
      <c r="K35" s="273"/>
      <c r="L35" s="463"/>
      <c r="M35" s="463"/>
      <c r="N35" s="463"/>
      <c r="O35" s="463"/>
      <c r="P35" s="463"/>
      <c r="Q35" s="463"/>
      <c r="R35" s="463"/>
    </row>
    <row r="36" spans="1:59" ht="15.75" customHeight="1" x14ac:dyDescent="0.3">
      <c r="A36" s="283">
        <v>812100</v>
      </c>
      <c r="B36" s="284" t="s">
        <v>256</v>
      </c>
      <c r="C36" s="297">
        <f t="shared" si="12"/>
        <v>1000000</v>
      </c>
      <c r="D36" s="303"/>
      <c r="E36" s="304"/>
      <c r="F36" s="304"/>
      <c r="G36" s="304"/>
      <c r="H36" s="304"/>
      <c r="I36" s="305">
        <v>1000000</v>
      </c>
      <c r="J36" s="554"/>
      <c r="K36" s="458"/>
      <c r="L36" s="464"/>
      <c r="M36" s="450"/>
      <c r="N36" s="450"/>
      <c r="O36" s="450"/>
      <c r="P36" s="450"/>
      <c r="Q36" s="450"/>
      <c r="R36" s="450"/>
    </row>
    <row r="37" spans="1:59" ht="15.75" customHeight="1" x14ac:dyDescent="0.3">
      <c r="A37" s="171">
        <v>813000</v>
      </c>
      <c r="B37" s="238" t="s">
        <v>257</v>
      </c>
      <c r="C37" s="254">
        <f>SUM(D37:I37)</f>
        <v>0</v>
      </c>
      <c r="D37" s="250">
        <f t="shared" ref="D37:I37" si="15">D38</f>
        <v>0</v>
      </c>
      <c r="E37" s="172">
        <f t="shared" si="15"/>
        <v>0</v>
      </c>
      <c r="F37" s="172">
        <f t="shared" si="15"/>
        <v>0</v>
      </c>
      <c r="G37" s="172">
        <f t="shared" si="15"/>
        <v>0</v>
      </c>
      <c r="H37" s="172">
        <f t="shared" si="15"/>
        <v>0</v>
      </c>
      <c r="I37" s="176">
        <f t="shared" si="15"/>
        <v>0</v>
      </c>
      <c r="J37" s="553"/>
      <c r="K37" s="273"/>
      <c r="L37" s="463"/>
      <c r="M37" s="463"/>
      <c r="N37" s="463"/>
      <c r="O37" s="463"/>
      <c r="P37" s="463"/>
      <c r="Q37" s="463"/>
      <c r="R37" s="463"/>
    </row>
    <row r="38" spans="1:59" ht="15.75" customHeight="1" x14ac:dyDescent="0.3">
      <c r="A38" s="283">
        <v>813100</v>
      </c>
      <c r="B38" s="284" t="s">
        <v>258</v>
      </c>
      <c r="C38" s="297">
        <f t="shared" si="12"/>
        <v>0</v>
      </c>
      <c r="D38" s="303"/>
      <c r="E38" s="304"/>
      <c r="F38" s="304"/>
      <c r="G38" s="304"/>
      <c r="H38" s="304"/>
      <c r="I38" s="305"/>
      <c r="J38" s="554"/>
      <c r="K38" s="458"/>
      <c r="L38" s="464"/>
      <c r="M38" s="450"/>
      <c r="N38" s="450"/>
      <c r="O38" s="450"/>
      <c r="P38" s="450"/>
      <c r="Q38" s="450"/>
      <c r="R38" s="450"/>
    </row>
    <row r="39" spans="1:59" ht="15.75" customHeight="1" x14ac:dyDescent="0.3">
      <c r="A39" s="171">
        <v>823000</v>
      </c>
      <c r="B39" s="238" t="s">
        <v>259</v>
      </c>
      <c r="C39" s="254">
        <f t="shared" si="12"/>
        <v>10000000</v>
      </c>
      <c r="D39" s="250">
        <f t="shared" ref="D39:I39" si="16">D42</f>
        <v>0</v>
      </c>
      <c r="E39" s="172">
        <f t="shared" si="16"/>
        <v>0</v>
      </c>
      <c r="F39" s="172">
        <f t="shared" si="16"/>
        <v>0</v>
      </c>
      <c r="G39" s="172">
        <f t="shared" si="16"/>
        <v>0</v>
      </c>
      <c r="H39" s="172">
        <f t="shared" si="16"/>
        <v>0</v>
      </c>
      <c r="I39" s="176">
        <f t="shared" si="16"/>
        <v>10000000</v>
      </c>
      <c r="J39" s="553"/>
      <c r="K39" s="273"/>
      <c r="L39" s="463"/>
      <c r="M39" s="463"/>
      <c r="N39" s="463"/>
      <c r="O39" s="463"/>
      <c r="P39" s="463"/>
      <c r="Q39" s="463"/>
      <c r="R39" s="463"/>
    </row>
    <row r="40" spans="1:59" ht="15.75" customHeight="1" x14ac:dyDescent="0.3">
      <c r="A40" s="283">
        <v>823100</v>
      </c>
      <c r="B40" s="284" t="s">
        <v>346</v>
      </c>
      <c r="C40" s="297">
        <f>SUM(D40:I40)</f>
        <v>10000000</v>
      </c>
      <c r="D40" s="298">
        <f>SUM(D41:D42)</f>
        <v>0</v>
      </c>
      <c r="E40" s="299">
        <f t="shared" ref="E40:I40" si="17">SUM(E41:E42)</f>
        <v>0</v>
      </c>
      <c r="F40" s="299">
        <f t="shared" si="17"/>
        <v>0</v>
      </c>
      <c r="G40" s="299">
        <f t="shared" si="17"/>
        <v>0</v>
      </c>
      <c r="H40" s="299">
        <f t="shared" si="17"/>
        <v>0</v>
      </c>
      <c r="I40" s="300">
        <f t="shared" si="17"/>
        <v>10000000</v>
      </c>
      <c r="J40" s="554"/>
      <c r="K40" s="458"/>
      <c r="L40" s="464"/>
      <c r="M40" s="464"/>
      <c r="N40" s="464"/>
      <c r="O40" s="464"/>
      <c r="P40" s="464"/>
      <c r="Q40" s="464"/>
      <c r="R40" s="464"/>
    </row>
    <row r="41" spans="1:59" ht="15.75" customHeight="1" x14ac:dyDescent="0.3">
      <c r="A41" s="425">
        <v>823121</v>
      </c>
      <c r="B41" s="432" t="s">
        <v>356</v>
      </c>
      <c r="C41" s="347">
        <f t="shared" ref="C41" si="18">SUM(D41:I41)</f>
        <v>0</v>
      </c>
      <c r="D41" s="427"/>
      <c r="E41" s="428"/>
      <c r="F41" s="428"/>
      <c r="G41" s="428"/>
      <c r="H41" s="428"/>
      <c r="I41" s="429"/>
      <c r="J41" s="556"/>
      <c r="K41" s="439"/>
      <c r="L41" s="440"/>
      <c r="M41" s="441"/>
      <c r="N41" s="441"/>
      <c r="O41" s="441"/>
      <c r="P41" s="441"/>
      <c r="Q41" s="441"/>
      <c r="R41" s="441"/>
    </row>
    <row r="42" spans="1:59" ht="15.75" customHeight="1" x14ac:dyDescent="0.3">
      <c r="A42" s="173">
        <v>823121</v>
      </c>
      <c r="B42" s="227" t="s">
        <v>21</v>
      </c>
      <c r="C42" s="347">
        <f>SUM(D42:I42)</f>
        <v>10000000</v>
      </c>
      <c r="D42" s="332"/>
      <c r="E42" s="333"/>
      <c r="F42" s="333"/>
      <c r="G42" s="333"/>
      <c r="H42" s="333"/>
      <c r="I42" s="334">
        <v>10000000</v>
      </c>
      <c r="J42" s="555"/>
      <c r="K42" s="218"/>
      <c r="L42" s="440"/>
      <c r="M42" s="442"/>
      <c r="N42" s="442"/>
      <c r="O42" s="442"/>
      <c r="P42" s="442"/>
      <c r="Q42" s="442"/>
      <c r="R42" s="442"/>
    </row>
    <row r="43" spans="1:59" ht="15.75" customHeight="1" x14ac:dyDescent="0.3">
      <c r="A43" s="171">
        <v>911000</v>
      </c>
      <c r="B43" s="238" t="s">
        <v>260</v>
      </c>
      <c r="C43" s="254">
        <f>SUM(D43:I43)</f>
        <v>10000000</v>
      </c>
      <c r="D43" s="250">
        <f t="shared" ref="D43:I43" si="19">SUM(D44:D44)</f>
        <v>0</v>
      </c>
      <c r="E43" s="172">
        <f t="shared" si="19"/>
        <v>0</v>
      </c>
      <c r="F43" s="172">
        <f t="shared" si="19"/>
        <v>0</v>
      </c>
      <c r="G43" s="172">
        <f t="shared" si="19"/>
        <v>0</v>
      </c>
      <c r="H43" s="172">
        <f t="shared" si="19"/>
        <v>0</v>
      </c>
      <c r="I43" s="176">
        <f t="shared" si="19"/>
        <v>10000000</v>
      </c>
      <c r="J43" s="553"/>
      <c r="K43" s="273"/>
      <c r="L43" s="463"/>
      <c r="M43" s="463"/>
      <c r="N43" s="463"/>
      <c r="O43" s="463"/>
      <c r="P43" s="463"/>
      <c r="Q43" s="463"/>
      <c r="R43" s="463"/>
    </row>
    <row r="44" spans="1:59" s="212" customFormat="1" ht="15.75" customHeight="1" thickBot="1" x14ac:dyDescent="0.35">
      <c r="A44" s="295">
        <v>911400</v>
      </c>
      <c r="B44" s="296" t="s">
        <v>261</v>
      </c>
      <c r="C44" s="349">
        <f>SUM(D44:I44)</f>
        <v>10000000</v>
      </c>
      <c r="D44" s="342"/>
      <c r="E44" s="343"/>
      <c r="F44" s="343"/>
      <c r="G44" s="343"/>
      <c r="H44" s="343"/>
      <c r="I44" s="344">
        <v>10000000</v>
      </c>
      <c r="J44" s="554"/>
      <c r="K44" s="458"/>
      <c r="L44" s="464"/>
      <c r="M44" s="450"/>
      <c r="N44" s="450"/>
      <c r="O44" s="450"/>
      <c r="P44" s="450"/>
      <c r="Q44" s="450"/>
      <c r="R44" s="450"/>
      <c r="S44" s="263"/>
      <c r="T44" s="263"/>
      <c r="U44" s="263"/>
      <c r="V44" s="263"/>
      <c r="W44" s="263"/>
      <c r="X44" s="263"/>
      <c r="Y44" s="263"/>
      <c r="Z44" s="263"/>
      <c r="AA44" s="263"/>
      <c r="AB44" s="263"/>
      <c r="AC44" s="263"/>
      <c r="AD44" s="263"/>
      <c r="AE44" s="263"/>
      <c r="AF44" s="263"/>
      <c r="AG44" s="263"/>
      <c r="AH44" s="263"/>
      <c r="AI44" s="263"/>
      <c r="AJ44" s="263"/>
      <c r="AK44" s="263"/>
      <c r="AL44" s="263"/>
      <c r="AM44" s="263"/>
      <c r="AN44" s="263"/>
      <c r="AO44" s="263"/>
      <c r="AP44" s="263"/>
      <c r="AQ44" s="263"/>
      <c r="AR44" s="263"/>
      <c r="AS44" s="263"/>
      <c r="AT44" s="263"/>
      <c r="AU44" s="263"/>
      <c r="AV44" s="263"/>
      <c r="AW44" s="263"/>
      <c r="AX44" s="263"/>
      <c r="AY44" s="263"/>
      <c r="AZ44" s="263"/>
      <c r="BA44" s="263"/>
      <c r="BB44" s="263"/>
      <c r="BC44" s="263"/>
      <c r="BD44" s="263"/>
      <c r="BE44" s="263"/>
      <c r="BF44" s="263"/>
      <c r="BG44" s="263"/>
    </row>
    <row r="45" spans="1:59" s="212" customFormat="1" ht="15.75" customHeight="1" thickBot="1" x14ac:dyDescent="0.35">
      <c r="A45" s="223"/>
      <c r="B45" s="518" t="s">
        <v>262</v>
      </c>
      <c r="C45" s="519">
        <f>SUM(D45:I45)</f>
        <v>499486049</v>
      </c>
      <c r="D45" s="345">
        <f>D10+D34+D43</f>
        <v>0</v>
      </c>
      <c r="E45" s="345">
        <f t="shared" ref="E45:I45" si="20">E10+E34+E43</f>
        <v>7096980</v>
      </c>
      <c r="F45" s="345">
        <f t="shared" si="20"/>
        <v>300000</v>
      </c>
      <c r="G45" s="345">
        <f t="shared" si="20"/>
        <v>284373000</v>
      </c>
      <c r="H45" s="345">
        <f t="shared" si="20"/>
        <v>0</v>
      </c>
      <c r="I45" s="345">
        <f t="shared" si="20"/>
        <v>207716069</v>
      </c>
      <c r="J45" s="557"/>
      <c r="K45" s="210"/>
      <c r="L45" s="470"/>
      <c r="M45" s="470"/>
      <c r="N45" s="470"/>
      <c r="O45" s="470"/>
      <c r="P45" s="470"/>
      <c r="Q45" s="470"/>
      <c r="R45" s="470"/>
      <c r="S45" s="263"/>
      <c r="T45" s="263"/>
      <c r="U45" s="263"/>
      <c r="V45" s="263"/>
      <c r="W45" s="263"/>
      <c r="X45" s="263"/>
      <c r="Y45" s="263"/>
      <c r="Z45" s="263"/>
      <c r="AA45" s="263"/>
      <c r="AB45" s="263"/>
      <c r="AC45" s="263"/>
      <c r="AD45" s="263"/>
      <c r="AE45" s="263"/>
      <c r="AF45" s="263"/>
      <c r="AG45" s="263"/>
      <c r="AH45" s="263"/>
      <c r="AI45" s="263"/>
      <c r="AJ45" s="263"/>
      <c r="AK45" s="263"/>
      <c r="AL45" s="263"/>
      <c r="AM45" s="263"/>
      <c r="AN45" s="263"/>
      <c r="AO45" s="263"/>
      <c r="AP45" s="263"/>
      <c r="AQ45" s="263"/>
      <c r="AR45" s="263"/>
      <c r="AS45" s="263"/>
      <c r="AT45" s="263"/>
      <c r="AU45" s="263"/>
      <c r="AV45" s="263"/>
      <c r="AW45" s="263"/>
      <c r="AX45" s="263"/>
      <c r="AY45" s="263"/>
      <c r="AZ45" s="263"/>
      <c r="BA45" s="263"/>
      <c r="BB45" s="263"/>
      <c r="BC45" s="263"/>
      <c r="BD45" s="263"/>
      <c r="BE45" s="263"/>
      <c r="BF45" s="263"/>
      <c r="BG45" s="263"/>
    </row>
    <row r="46" spans="1:59" x14ac:dyDescent="0.3">
      <c r="A46" s="163" t="s">
        <v>263</v>
      </c>
      <c r="B46" s="164"/>
      <c r="C46" s="165"/>
      <c r="D46" s="165"/>
      <c r="E46" s="165"/>
      <c r="F46" s="165"/>
      <c r="G46" s="165"/>
      <c r="H46" s="165"/>
      <c r="I46" s="165"/>
    </row>
    <row r="47" spans="1:59" ht="15" thickBot="1" x14ac:dyDescent="0.35">
      <c r="A47" s="166"/>
      <c r="B47" s="164"/>
      <c r="C47" s="165"/>
      <c r="D47" s="165"/>
      <c r="E47" s="165"/>
      <c r="F47" s="165"/>
      <c r="G47" s="165"/>
      <c r="H47" s="160"/>
      <c r="I47" s="160" t="s">
        <v>310</v>
      </c>
    </row>
    <row r="48" spans="1:59" ht="15" thickBot="1" x14ac:dyDescent="0.35">
      <c r="A48" s="648" t="s">
        <v>4</v>
      </c>
      <c r="B48" s="650" t="s">
        <v>230</v>
      </c>
      <c r="C48" s="638" t="s">
        <v>264</v>
      </c>
      <c r="D48" s="639"/>
      <c r="E48" s="639"/>
      <c r="F48" s="639"/>
      <c r="G48" s="639"/>
      <c r="H48" s="639"/>
      <c r="I48" s="640"/>
      <c r="J48" s="551"/>
      <c r="K48" s="273"/>
      <c r="L48" s="273"/>
      <c r="M48" s="515"/>
      <c r="N48" s="515"/>
      <c r="O48" s="515"/>
      <c r="P48" s="515"/>
      <c r="Q48" s="515"/>
      <c r="R48" s="515"/>
    </row>
    <row r="49" spans="1:18" ht="15" customHeight="1" x14ac:dyDescent="0.3">
      <c r="A49" s="649"/>
      <c r="B49" s="651"/>
      <c r="C49" s="641" t="s">
        <v>309</v>
      </c>
      <c r="D49" s="643" t="s">
        <v>265</v>
      </c>
      <c r="E49" s="644"/>
      <c r="F49" s="644"/>
      <c r="G49" s="644"/>
      <c r="H49" s="645" t="s">
        <v>233</v>
      </c>
      <c r="I49" s="646" t="s">
        <v>234</v>
      </c>
      <c r="J49" s="558"/>
      <c r="K49" s="513"/>
      <c r="L49" s="514"/>
      <c r="M49" s="273"/>
      <c r="N49" s="515"/>
      <c r="O49" s="515"/>
      <c r="P49" s="515"/>
      <c r="Q49" s="273"/>
      <c r="R49" s="273"/>
    </row>
    <row r="50" spans="1:18" ht="30.75" customHeight="1" x14ac:dyDescent="0.3">
      <c r="A50" s="649"/>
      <c r="B50" s="651"/>
      <c r="C50" s="642"/>
      <c r="D50" s="613" t="s">
        <v>266</v>
      </c>
      <c r="E50" s="614" t="s">
        <v>236</v>
      </c>
      <c r="F50" s="614" t="s">
        <v>237</v>
      </c>
      <c r="G50" s="614" t="s">
        <v>238</v>
      </c>
      <c r="H50" s="644"/>
      <c r="I50" s="647"/>
      <c r="J50" s="558"/>
      <c r="K50" s="513"/>
      <c r="L50" s="514"/>
      <c r="M50" s="272"/>
      <c r="N50" s="272"/>
      <c r="O50" s="272"/>
      <c r="P50" s="272"/>
      <c r="Q50" s="515"/>
      <c r="R50" s="515"/>
    </row>
    <row r="51" spans="1:18" ht="15" thickBot="1" x14ac:dyDescent="0.35">
      <c r="A51" s="200" t="s">
        <v>239</v>
      </c>
      <c r="B51" s="244" t="s">
        <v>240</v>
      </c>
      <c r="C51" s="247" t="s">
        <v>241</v>
      </c>
      <c r="D51" s="246" t="s">
        <v>242</v>
      </c>
      <c r="E51" s="167" t="s">
        <v>243</v>
      </c>
      <c r="F51" s="167" t="s">
        <v>244</v>
      </c>
      <c r="G51" s="167" t="s">
        <v>245</v>
      </c>
      <c r="H51" s="167" t="s">
        <v>246</v>
      </c>
      <c r="I51" s="168" t="s">
        <v>247</v>
      </c>
      <c r="J51" s="552"/>
      <c r="K51" s="461"/>
      <c r="L51" s="462"/>
      <c r="M51" s="462"/>
      <c r="N51" s="462"/>
      <c r="O51" s="462"/>
      <c r="P51" s="462"/>
      <c r="Q51" s="462"/>
      <c r="R51" s="462"/>
    </row>
    <row r="52" spans="1:18" ht="30" customHeight="1" x14ac:dyDescent="0.3">
      <c r="A52" s="169"/>
      <c r="B52" s="248" t="s">
        <v>267</v>
      </c>
      <c r="C52" s="352">
        <f t="shared" ref="C52:C58" si="21">SUM(D52:I52)</f>
        <v>495676525</v>
      </c>
      <c r="D52" s="353">
        <f t="shared" ref="D52:I52" si="22">D224+D53</f>
        <v>0</v>
      </c>
      <c r="E52" s="354">
        <f t="shared" si="22"/>
        <v>7096980</v>
      </c>
      <c r="F52" s="354">
        <f t="shared" si="22"/>
        <v>300000</v>
      </c>
      <c r="G52" s="354">
        <f>G224+G53</f>
        <v>284373000</v>
      </c>
      <c r="H52" s="354">
        <f t="shared" si="22"/>
        <v>0</v>
      </c>
      <c r="I52" s="355">
        <f t="shared" si="22"/>
        <v>203906545</v>
      </c>
      <c r="J52" s="559"/>
      <c r="K52" s="472"/>
      <c r="L52" s="211"/>
      <c r="M52" s="211"/>
      <c r="N52" s="211"/>
      <c r="O52" s="211"/>
      <c r="P52" s="211"/>
      <c r="Q52" s="211"/>
      <c r="R52" s="211"/>
    </row>
    <row r="53" spans="1:18" ht="17.25" customHeight="1" x14ac:dyDescent="0.3">
      <c r="A53" s="170">
        <v>400000</v>
      </c>
      <c r="B53" s="249" t="s">
        <v>268</v>
      </c>
      <c r="C53" s="356">
        <f>SUM(D53:I53)</f>
        <v>427724361</v>
      </c>
      <c r="D53" s="357">
        <f t="shared" ref="D53:I53" si="23">D54+D79+D198+D200+D213</f>
        <v>0</v>
      </c>
      <c r="E53" s="358">
        <f t="shared" si="23"/>
        <v>0</v>
      </c>
      <c r="F53" s="358">
        <f t="shared" si="23"/>
        <v>300000</v>
      </c>
      <c r="G53" s="358">
        <f t="shared" si="23"/>
        <v>284373000</v>
      </c>
      <c r="H53" s="358">
        <f t="shared" si="23"/>
        <v>0</v>
      </c>
      <c r="I53" s="359">
        <f t="shared" si="23"/>
        <v>143051361</v>
      </c>
      <c r="J53" s="559"/>
      <c r="K53" s="210"/>
      <c r="L53" s="211"/>
      <c r="M53" s="211"/>
      <c r="N53" s="211"/>
      <c r="O53" s="211"/>
      <c r="P53" s="211"/>
      <c r="Q53" s="211"/>
      <c r="R53" s="211"/>
    </row>
    <row r="54" spans="1:18" ht="17.25" customHeight="1" x14ac:dyDescent="0.3">
      <c r="A54" s="171">
        <v>410000</v>
      </c>
      <c r="B54" s="237" t="s">
        <v>269</v>
      </c>
      <c r="C54" s="242">
        <f t="shared" si="21"/>
        <v>243103000</v>
      </c>
      <c r="D54" s="360">
        <f t="shared" ref="D54:I54" si="24">D55+D59+D62+D66+D76</f>
        <v>0</v>
      </c>
      <c r="E54" s="361">
        <f t="shared" si="24"/>
        <v>0</v>
      </c>
      <c r="F54" s="361">
        <f t="shared" si="24"/>
        <v>300000</v>
      </c>
      <c r="G54" s="361">
        <f t="shared" si="24"/>
        <v>223179000</v>
      </c>
      <c r="H54" s="361">
        <f t="shared" si="24"/>
        <v>0</v>
      </c>
      <c r="I54" s="362">
        <f t="shared" si="24"/>
        <v>19624000</v>
      </c>
      <c r="J54" s="553"/>
      <c r="K54" s="473"/>
      <c r="L54" s="474"/>
      <c r="M54" s="475"/>
      <c r="N54" s="475"/>
      <c r="O54" s="475"/>
      <c r="P54" s="475"/>
      <c r="Q54" s="475"/>
      <c r="R54" s="475"/>
    </row>
    <row r="55" spans="1:18" ht="17.25" customHeight="1" x14ac:dyDescent="0.3">
      <c r="A55" s="171">
        <v>411000</v>
      </c>
      <c r="B55" s="238" t="s">
        <v>270</v>
      </c>
      <c r="C55" s="242">
        <f>SUM(D55:I55)</f>
        <v>199000000</v>
      </c>
      <c r="D55" s="241">
        <f>D57+D58</f>
        <v>0</v>
      </c>
      <c r="E55" s="161">
        <f t="shared" ref="E55:I55" si="25">E57+E58</f>
        <v>0</v>
      </c>
      <c r="F55" s="161">
        <f t="shared" si="25"/>
        <v>0</v>
      </c>
      <c r="G55" s="161">
        <f t="shared" si="25"/>
        <v>187938000</v>
      </c>
      <c r="H55" s="161">
        <f t="shared" si="25"/>
        <v>0</v>
      </c>
      <c r="I55" s="162">
        <f t="shared" si="25"/>
        <v>11062000</v>
      </c>
      <c r="J55" s="553"/>
      <c r="K55" s="273"/>
      <c r="L55" s="474"/>
      <c r="M55" s="474"/>
      <c r="N55" s="474"/>
      <c r="O55" s="474"/>
      <c r="P55" s="474"/>
      <c r="Q55" s="474"/>
      <c r="R55" s="474"/>
    </row>
    <row r="56" spans="1:18" ht="17.25" customHeight="1" x14ac:dyDescent="0.3">
      <c r="A56" s="285">
        <v>411100</v>
      </c>
      <c r="B56" s="286" t="s">
        <v>320</v>
      </c>
      <c r="C56" s="287">
        <f>SUM(D56:I56)</f>
        <v>199000000</v>
      </c>
      <c r="D56" s="291">
        <f t="shared" ref="D56:I56" si="26">SUM(D57:D58)</f>
        <v>0</v>
      </c>
      <c r="E56" s="292">
        <f t="shared" si="26"/>
        <v>0</v>
      </c>
      <c r="F56" s="292">
        <f t="shared" si="26"/>
        <v>0</v>
      </c>
      <c r="G56" s="292">
        <f t="shared" si="26"/>
        <v>187938000</v>
      </c>
      <c r="H56" s="292">
        <f t="shared" si="26"/>
        <v>0</v>
      </c>
      <c r="I56" s="293">
        <f t="shared" si="26"/>
        <v>11062000</v>
      </c>
      <c r="J56" s="554"/>
      <c r="K56" s="458"/>
      <c r="L56" s="476"/>
      <c r="M56" s="476"/>
      <c r="N56" s="476"/>
      <c r="O56" s="476"/>
      <c r="P56" s="476"/>
      <c r="Q56" s="476"/>
      <c r="R56" s="476"/>
    </row>
    <row r="57" spans="1:18" ht="17.25" customHeight="1" x14ac:dyDescent="0.3">
      <c r="A57" s="173">
        <v>411111</v>
      </c>
      <c r="B57" s="227" t="s">
        <v>28</v>
      </c>
      <c r="C57" s="242">
        <f>SUM(D57:I57)</f>
        <v>198000000</v>
      </c>
      <c r="D57" s="326"/>
      <c r="E57" s="327"/>
      <c r="F57" s="327"/>
      <c r="G57" s="327">
        <v>186938000</v>
      </c>
      <c r="H57" s="327"/>
      <c r="I57" s="325">
        <v>11062000</v>
      </c>
      <c r="J57" s="555"/>
      <c r="K57" s="218"/>
      <c r="L57" s="474"/>
      <c r="M57" s="477"/>
      <c r="N57" s="477"/>
      <c r="O57" s="477"/>
      <c r="P57" s="477"/>
      <c r="Q57" s="477"/>
      <c r="R57" s="477"/>
    </row>
    <row r="58" spans="1:18" ht="17.25" customHeight="1" x14ac:dyDescent="0.3">
      <c r="A58" s="173">
        <v>411117</v>
      </c>
      <c r="B58" s="227" t="s">
        <v>179</v>
      </c>
      <c r="C58" s="242">
        <f t="shared" si="21"/>
        <v>1000000</v>
      </c>
      <c r="D58" s="326"/>
      <c r="E58" s="327"/>
      <c r="F58" s="327"/>
      <c r="G58" s="327">
        <v>1000000</v>
      </c>
      <c r="H58" s="327"/>
      <c r="I58" s="325"/>
      <c r="J58" s="555"/>
      <c r="K58" s="218"/>
      <c r="L58" s="474"/>
      <c r="M58" s="477"/>
      <c r="N58" s="477"/>
      <c r="O58" s="477"/>
      <c r="P58" s="477"/>
      <c r="Q58" s="477"/>
      <c r="R58" s="477"/>
    </row>
    <row r="59" spans="1:18" ht="17.25" customHeight="1" x14ac:dyDescent="0.3">
      <c r="A59" s="171">
        <v>412000</v>
      </c>
      <c r="B59" s="238" t="s">
        <v>271</v>
      </c>
      <c r="C59" s="242">
        <f>SUM(D59:I59)</f>
        <v>33853000</v>
      </c>
      <c r="D59" s="241">
        <f t="shared" ref="D59:I59" si="27">SUM(D60:D61)</f>
        <v>0</v>
      </c>
      <c r="E59" s="161">
        <f t="shared" si="27"/>
        <v>0</v>
      </c>
      <c r="F59" s="161">
        <f t="shared" si="27"/>
        <v>0</v>
      </c>
      <c r="G59" s="161">
        <f t="shared" si="27"/>
        <v>33641000</v>
      </c>
      <c r="H59" s="161">
        <f t="shared" si="27"/>
        <v>0</v>
      </c>
      <c r="I59" s="162">
        <f t="shared" si="27"/>
        <v>212000</v>
      </c>
      <c r="J59" s="553"/>
      <c r="K59" s="273"/>
      <c r="L59" s="474"/>
      <c r="M59" s="474"/>
      <c r="N59" s="474"/>
      <c r="O59" s="474"/>
      <c r="P59" s="474"/>
      <c r="Q59" s="474"/>
      <c r="R59" s="474"/>
    </row>
    <row r="60" spans="1:18" ht="17.25" customHeight="1" x14ac:dyDescent="0.3">
      <c r="A60" s="301">
        <v>412111</v>
      </c>
      <c r="B60" s="302" t="s">
        <v>154</v>
      </c>
      <c r="C60" s="287">
        <f t="shared" ref="C60:C196" si="28">SUM(D60:I60)</f>
        <v>22695000</v>
      </c>
      <c r="D60" s="288"/>
      <c r="E60" s="289"/>
      <c r="F60" s="289"/>
      <c r="G60" s="289">
        <v>22553000</v>
      </c>
      <c r="H60" s="289"/>
      <c r="I60" s="290">
        <v>142000</v>
      </c>
      <c r="J60" s="560"/>
      <c r="K60" s="452"/>
      <c r="L60" s="476"/>
      <c r="M60" s="478"/>
      <c r="N60" s="478"/>
      <c r="O60" s="478"/>
      <c r="P60" s="478"/>
      <c r="Q60" s="478"/>
      <c r="R60" s="478"/>
    </row>
    <row r="61" spans="1:18" ht="17.25" customHeight="1" x14ac:dyDescent="0.3">
      <c r="A61" s="301">
        <v>412211</v>
      </c>
      <c r="B61" s="302" t="s">
        <v>155</v>
      </c>
      <c r="C61" s="287">
        <f t="shared" si="28"/>
        <v>11158000</v>
      </c>
      <c r="D61" s="288"/>
      <c r="E61" s="289"/>
      <c r="F61" s="289"/>
      <c r="G61" s="289">
        <v>11088000</v>
      </c>
      <c r="H61" s="289"/>
      <c r="I61" s="290">
        <v>70000</v>
      </c>
      <c r="J61" s="560"/>
      <c r="K61" s="452"/>
      <c r="L61" s="476"/>
      <c r="M61" s="478"/>
      <c r="N61" s="478"/>
      <c r="O61" s="478"/>
      <c r="P61" s="478"/>
      <c r="Q61" s="478"/>
      <c r="R61" s="478"/>
    </row>
    <row r="62" spans="1:18" ht="17.25" customHeight="1" x14ac:dyDescent="0.3">
      <c r="A62" s="171">
        <v>413000</v>
      </c>
      <c r="B62" s="238" t="s">
        <v>272</v>
      </c>
      <c r="C62" s="236">
        <f>SUM(D62:I62)</f>
        <v>4450000</v>
      </c>
      <c r="D62" s="241">
        <f>D64+D65</f>
        <v>0</v>
      </c>
      <c r="E62" s="161">
        <f t="shared" ref="E62:I62" si="29">E64+E65</f>
        <v>0</v>
      </c>
      <c r="F62" s="161">
        <f t="shared" si="29"/>
        <v>0</v>
      </c>
      <c r="G62" s="161">
        <f t="shared" si="29"/>
        <v>0</v>
      </c>
      <c r="H62" s="161">
        <f t="shared" si="29"/>
        <v>0</v>
      </c>
      <c r="I62" s="162">
        <f t="shared" si="29"/>
        <v>4450000</v>
      </c>
      <c r="J62" s="553"/>
      <c r="K62" s="273"/>
      <c r="L62" s="222"/>
      <c r="M62" s="474"/>
      <c r="N62" s="474"/>
      <c r="O62" s="474"/>
      <c r="P62" s="474"/>
      <c r="Q62" s="474"/>
      <c r="R62" s="474"/>
    </row>
    <row r="63" spans="1:18" ht="17.25" customHeight="1" x14ac:dyDescent="0.3">
      <c r="A63" s="283">
        <v>413100</v>
      </c>
      <c r="B63" s="284" t="s">
        <v>349</v>
      </c>
      <c r="C63" s="287">
        <f>SUM(D63:I63)</f>
        <v>4450000</v>
      </c>
      <c r="D63" s="291">
        <f>SUM(D64:D65)</f>
        <v>0</v>
      </c>
      <c r="E63" s="291">
        <f t="shared" ref="E63:I63" si="30">SUM(E64:E65)</f>
        <v>0</v>
      </c>
      <c r="F63" s="291">
        <f t="shared" si="30"/>
        <v>0</v>
      </c>
      <c r="G63" s="291">
        <f t="shared" si="30"/>
        <v>0</v>
      </c>
      <c r="H63" s="291">
        <f t="shared" si="30"/>
        <v>0</v>
      </c>
      <c r="I63" s="294">
        <f t="shared" si="30"/>
        <v>4450000</v>
      </c>
      <c r="J63" s="554"/>
      <c r="K63" s="458"/>
      <c r="L63" s="476"/>
      <c r="M63" s="476"/>
      <c r="N63" s="476"/>
      <c r="O63" s="476"/>
      <c r="P63" s="476"/>
      <c r="Q63" s="476"/>
      <c r="R63" s="476"/>
    </row>
    <row r="64" spans="1:18" ht="17.25" customHeight="1" x14ac:dyDescent="0.3">
      <c r="A64" s="173">
        <v>413142</v>
      </c>
      <c r="B64" s="227" t="s">
        <v>31</v>
      </c>
      <c r="C64" s="236">
        <f t="shared" si="28"/>
        <v>600000</v>
      </c>
      <c r="D64" s="326"/>
      <c r="E64" s="327"/>
      <c r="F64" s="327"/>
      <c r="G64" s="327"/>
      <c r="H64" s="327"/>
      <c r="I64" s="325">
        <v>600000</v>
      </c>
      <c r="J64" s="555"/>
      <c r="K64" s="218"/>
      <c r="L64" s="222"/>
      <c r="M64" s="477"/>
      <c r="N64" s="477"/>
      <c r="O64" s="477"/>
      <c r="P64" s="477"/>
      <c r="Q64" s="477"/>
      <c r="R64" s="477"/>
    </row>
    <row r="65" spans="1:18" ht="17.25" customHeight="1" x14ac:dyDescent="0.3">
      <c r="A65" s="173">
        <v>413151</v>
      </c>
      <c r="B65" s="227" t="s">
        <v>156</v>
      </c>
      <c r="C65" s="236">
        <f t="shared" si="28"/>
        <v>3850000</v>
      </c>
      <c r="D65" s="326"/>
      <c r="E65" s="327"/>
      <c r="F65" s="327"/>
      <c r="G65" s="327">
        <v>0</v>
      </c>
      <c r="H65" s="327"/>
      <c r="I65" s="325">
        <v>3850000</v>
      </c>
      <c r="J65" s="555"/>
      <c r="K65" s="218"/>
      <c r="L65" s="222"/>
      <c r="M65" s="477"/>
      <c r="N65" s="477"/>
      <c r="O65" s="477"/>
      <c r="P65" s="477"/>
      <c r="Q65" s="477"/>
      <c r="R65" s="477"/>
    </row>
    <row r="66" spans="1:18" ht="17.25" customHeight="1" x14ac:dyDescent="0.3">
      <c r="A66" s="171">
        <v>414000</v>
      </c>
      <c r="B66" s="238" t="s">
        <v>273</v>
      </c>
      <c r="C66" s="236">
        <f>SUM(D66:I66)</f>
        <v>3000000</v>
      </c>
      <c r="D66" s="241">
        <f>SUM(D67)+D69+D72</f>
        <v>0</v>
      </c>
      <c r="E66" s="241">
        <f t="shared" ref="E66:I66" si="31">SUM(E67)+E69+E72</f>
        <v>0</v>
      </c>
      <c r="F66" s="241">
        <f t="shared" si="31"/>
        <v>300000</v>
      </c>
      <c r="G66" s="241">
        <f t="shared" si="31"/>
        <v>0</v>
      </c>
      <c r="H66" s="241">
        <f t="shared" si="31"/>
        <v>0</v>
      </c>
      <c r="I66" s="282">
        <f t="shared" si="31"/>
        <v>2700000</v>
      </c>
      <c r="J66" s="553"/>
      <c r="K66" s="273"/>
      <c r="L66" s="222"/>
      <c r="M66" s="474"/>
      <c r="N66" s="474"/>
      <c r="O66" s="474"/>
      <c r="P66" s="474"/>
      <c r="Q66" s="474"/>
      <c r="R66" s="474"/>
    </row>
    <row r="67" spans="1:18" ht="17.25" customHeight="1" x14ac:dyDescent="0.3">
      <c r="A67" s="285">
        <v>414100</v>
      </c>
      <c r="B67" s="286" t="s">
        <v>322</v>
      </c>
      <c r="C67" s="287">
        <f>SUM(D67:I67)</f>
        <v>300000</v>
      </c>
      <c r="D67" s="291">
        <f>SUM(D68)</f>
        <v>0</v>
      </c>
      <c r="E67" s="291">
        <f t="shared" ref="E67:I67" si="32">SUM(E68)</f>
        <v>0</v>
      </c>
      <c r="F67" s="291">
        <f t="shared" si="32"/>
        <v>300000</v>
      </c>
      <c r="G67" s="291">
        <f t="shared" si="32"/>
        <v>0</v>
      </c>
      <c r="H67" s="291">
        <f t="shared" si="32"/>
        <v>0</v>
      </c>
      <c r="I67" s="294">
        <f t="shared" si="32"/>
        <v>0</v>
      </c>
      <c r="J67" s="554"/>
      <c r="K67" s="458"/>
      <c r="L67" s="476"/>
      <c r="M67" s="476"/>
      <c r="N67" s="476"/>
      <c r="O67" s="476"/>
      <c r="P67" s="476"/>
      <c r="Q67" s="476"/>
      <c r="R67" s="476"/>
    </row>
    <row r="68" spans="1:18" ht="17.25" customHeight="1" x14ac:dyDescent="0.3">
      <c r="A68" s="173">
        <v>414111</v>
      </c>
      <c r="B68" s="227" t="s">
        <v>33</v>
      </c>
      <c r="C68" s="243">
        <f t="shared" si="28"/>
        <v>300000</v>
      </c>
      <c r="D68" s="326"/>
      <c r="E68" s="327"/>
      <c r="F68" s="327">
        <v>300000</v>
      </c>
      <c r="G68" s="327"/>
      <c r="H68" s="327"/>
      <c r="I68" s="325"/>
      <c r="J68" s="555"/>
      <c r="K68" s="218"/>
      <c r="L68" s="219"/>
      <c r="M68" s="477"/>
      <c r="N68" s="477"/>
      <c r="O68" s="477"/>
      <c r="P68" s="477"/>
      <c r="Q68" s="477"/>
      <c r="R68" s="477"/>
    </row>
    <row r="69" spans="1:18" ht="17.25" customHeight="1" x14ac:dyDescent="0.3">
      <c r="A69" s="285">
        <v>414300</v>
      </c>
      <c r="B69" s="286" t="s">
        <v>321</v>
      </c>
      <c r="C69" s="287">
        <f>SUM(D69:I69)</f>
        <v>2600000</v>
      </c>
      <c r="D69" s="307">
        <f>SUM(D70:D71)</f>
        <v>0</v>
      </c>
      <c r="E69" s="307">
        <f t="shared" ref="E69:I69" si="33">SUM(E70:E71)</f>
        <v>0</v>
      </c>
      <c r="F69" s="307">
        <f t="shared" si="33"/>
        <v>0</v>
      </c>
      <c r="G69" s="307">
        <f t="shared" si="33"/>
        <v>0</v>
      </c>
      <c r="H69" s="307">
        <f t="shared" si="33"/>
        <v>0</v>
      </c>
      <c r="I69" s="308">
        <f t="shared" si="33"/>
        <v>2600000</v>
      </c>
      <c r="J69" s="554"/>
      <c r="K69" s="458"/>
      <c r="L69" s="476"/>
      <c r="M69" s="478"/>
      <c r="N69" s="478"/>
      <c r="O69" s="478"/>
      <c r="P69" s="478"/>
      <c r="Q69" s="478"/>
      <c r="R69" s="478"/>
    </row>
    <row r="70" spans="1:18" ht="17.25" customHeight="1" x14ac:dyDescent="0.3">
      <c r="A70" s="173">
        <v>414311</v>
      </c>
      <c r="B70" s="227" t="s">
        <v>34</v>
      </c>
      <c r="C70" s="243">
        <f t="shared" si="28"/>
        <v>2500000</v>
      </c>
      <c r="D70" s="326"/>
      <c r="E70" s="327"/>
      <c r="F70" s="327"/>
      <c r="G70" s="327"/>
      <c r="H70" s="327"/>
      <c r="I70" s="325">
        <v>2500000</v>
      </c>
      <c r="J70" s="555"/>
      <c r="K70" s="218"/>
      <c r="L70" s="219"/>
      <c r="M70" s="477"/>
      <c r="N70" s="477"/>
      <c r="O70" s="477"/>
      <c r="P70" s="477"/>
      <c r="Q70" s="477"/>
      <c r="R70" s="477"/>
    </row>
    <row r="71" spans="1:18" ht="17.25" customHeight="1" x14ac:dyDescent="0.3">
      <c r="A71" s="173">
        <v>414314</v>
      </c>
      <c r="B71" s="227" t="s">
        <v>35</v>
      </c>
      <c r="C71" s="243">
        <f t="shared" si="28"/>
        <v>100000</v>
      </c>
      <c r="D71" s="326"/>
      <c r="E71" s="327"/>
      <c r="F71" s="327"/>
      <c r="G71" s="327"/>
      <c r="H71" s="327"/>
      <c r="I71" s="325">
        <v>100000</v>
      </c>
      <c r="J71" s="555"/>
      <c r="K71" s="218"/>
      <c r="L71" s="219"/>
      <c r="M71" s="477"/>
      <c r="N71" s="477"/>
      <c r="O71" s="477"/>
      <c r="P71" s="477"/>
      <c r="Q71" s="477"/>
      <c r="R71" s="477"/>
    </row>
    <row r="72" spans="1:18" ht="17.25" customHeight="1" x14ac:dyDescent="0.3">
      <c r="A72" s="309">
        <v>414400</v>
      </c>
      <c r="B72" s="310" t="s">
        <v>323</v>
      </c>
      <c r="C72" s="363">
        <f>SUM(D72:I72)</f>
        <v>100000</v>
      </c>
      <c r="D72" s="364">
        <f>SUM(D73)</f>
        <v>0</v>
      </c>
      <c r="E72" s="364">
        <f t="shared" ref="E72:I72" si="34">SUM(E73)</f>
        <v>0</v>
      </c>
      <c r="F72" s="364">
        <f t="shared" si="34"/>
        <v>0</v>
      </c>
      <c r="G72" s="364">
        <f t="shared" si="34"/>
        <v>0</v>
      </c>
      <c r="H72" s="364">
        <f t="shared" si="34"/>
        <v>0</v>
      </c>
      <c r="I72" s="365">
        <f t="shared" si="34"/>
        <v>100000</v>
      </c>
      <c r="J72" s="561"/>
      <c r="K72" s="480"/>
      <c r="L72" s="481"/>
      <c r="M72" s="482"/>
      <c r="N72" s="482"/>
      <c r="O72" s="482"/>
      <c r="P72" s="482"/>
      <c r="Q72" s="482"/>
      <c r="R72" s="482"/>
    </row>
    <row r="73" spans="1:18" ht="17.25" customHeight="1" x14ac:dyDescent="0.3">
      <c r="A73" s="278">
        <v>414411</v>
      </c>
      <c r="B73" s="279" t="s">
        <v>124</v>
      </c>
      <c r="C73" s="243">
        <f t="shared" si="28"/>
        <v>100000</v>
      </c>
      <c r="D73" s="329"/>
      <c r="E73" s="330"/>
      <c r="F73" s="330"/>
      <c r="G73" s="330"/>
      <c r="H73" s="330"/>
      <c r="I73" s="331">
        <v>100000</v>
      </c>
      <c r="J73" s="562"/>
      <c r="K73" s="454"/>
      <c r="L73" s="219"/>
      <c r="M73" s="483"/>
      <c r="N73" s="483"/>
      <c r="O73" s="483"/>
      <c r="P73" s="483"/>
      <c r="Q73" s="483"/>
      <c r="R73" s="483"/>
    </row>
    <row r="74" spans="1:18" ht="17.25" customHeight="1" x14ac:dyDescent="0.3">
      <c r="A74" s="171">
        <v>415000</v>
      </c>
      <c r="B74" s="238" t="s">
        <v>274</v>
      </c>
      <c r="C74" s="236">
        <f>SUM(D74:I74)</f>
        <v>0</v>
      </c>
      <c r="D74" s="234">
        <f>D75</f>
        <v>0</v>
      </c>
      <c r="E74" s="198">
        <f t="shared" ref="E74:I74" si="35">E75</f>
        <v>0</v>
      </c>
      <c r="F74" s="198">
        <f t="shared" si="35"/>
        <v>0</v>
      </c>
      <c r="G74" s="198">
        <f t="shared" si="35"/>
        <v>0</v>
      </c>
      <c r="H74" s="198">
        <f t="shared" si="35"/>
        <v>0</v>
      </c>
      <c r="I74" s="216">
        <f t="shared" si="35"/>
        <v>0</v>
      </c>
      <c r="J74" s="553"/>
      <c r="K74" s="273"/>
      <c r="L74" s="222"/>
      <c r="M74" s="222"/>
      <c r="N74" s="222"/>
      <c r="O74" s="222"/>
      <c r="P74" s="222"/>
      <c r="Q74" s="222"/>
      <c r="R74" s="222"/>
    </row>
    <row r="75" spans="1:18" ht="17.25" customHeight="1" x14ac:dyDescent="0.3">
      <c r="A75" s="283">
        <v>415100</v>
      </c>
      <c r="B75" s="284" t="s">
        <v>275</v>
      </c>
      <c r="C75" s="287">
        <f>SUM(D75:I75)</f>
        <v>0</v>
      </c>
      <c r="D75" s="288"/>
      <c r="E75" s="289"/>
      <c r="F75" s="289"/>
      <c r="G75" s="289"/>
      <c r="H75" s="289"/>
      <c r="I75" s="290"/>
      <c r="J75" s="554"/>
      <c r="K75" s="458"/>
      <c r="L75" s="476"/>
      <c r="M75" s="478"/>
      <c r="N75" s="478"/>
      <c r="O75" s="478"/>
      <c r="P75" s="478"/>
      <c r="Q75" s="478"/>
      <c r="R75" s="478"/>
    </row>
    <row r="76" spans="1:18" ht="17.25" customHeight="1" x14ac:dyDescent="0.3">
      <c r="A76" s="171">
        <v>416000</v>
      </c>
      <c r="B76" s="238" t="s">
        <v>276</v>
      </c>
      <c r="C76" s="236">
        <f t="shared" si="28"/>
        <v>2800000</v>
      </c>
      <c r="D76" s="241">
        <f>D78</f>
        <v>0</v>
      </c>
      <c r="E76" s="161">
        <f t="shared" ref="E76:I76" si="36">E78</f>
        <v>0</v>
      </c>
      <c r="F76" s="161">
        <f t="shared" si="36"/>
        <v>0</v>
      </c>
      <c r="G76" s="161">
        <f t="shared" si="36"/>
        <v>1600000</v>
      </c>
      <c r="H76" s="161">
        <f t="shared" si="36"/>
        <v>0</v>
      </c>
      <c r="I76" s="162">
        <f t="shared" si="36"/>
        <v>1200000</v>
      </c>
      <c r="J76" s="553"/>
      <c r="K76" s="273"/>
      <c r="L76" s="222"/>
      <c r="M76" s="474"/>
      <c r="N76" s="474"/>
      <c r="O76" s="474"/>
      <c r="P76" s="474"/>
      <c r="Q76" s="474"/>
      <c r="R76" s="474"/>
    </row>
    <row r="77" spans="1:18" ht="17.25" customHeight="1" x14ac:dyDescent="0.3">
      <c r="A77" s="283">
        <v>416100</v>
      </c>
      <c r="B77" s="284" t="s">
        <v>350</v>
      </c>
      <c r="C77" s="287">
        <f>SUM(D77:I77)</f>
        <v>2800000</v>
      </c>
      <c r="D77" s="291">
        <f>SUM(D78)</f>
        <v>0</v>
      </c>
      <c r="E77" s="291">
        <f t="shared" ref="E77:I77" si="37">SUM(E78)</f>
        <v>0</v>
      </c>
      <c r="F77" s="291">
        <f t="shared" si="37"/>
        <v>0</v>
      </c>
      <c r="G77" s="291">
        <f t="shared" si="37"/>
        <v>1600000</v>
      </c>
      <c r="H77" s="291">
        <f t="shared" si="37"/>
        <v>0</v>
      </c>
      <c r="I77" s="294">
        <f t="shared" si="37"/>
        <v>1200000</v>
      </c>
      <c r="J77" s="554"/>
      <c r="K77" s="458"/>
      <c r="L77" s="476"/>
      <c r="M77" s="476"/>
      <c r="N77" s="476"/>
      <c r="O77" s="476"/>
      <c r="P77" s="476"/>
      <c r="Q77" s="476"/>
      <c r="R77" s="476"/>
    </row>
    <row r="78" spans="1:18" ht="17.25" customHeight="1" x14ac:dyDescent="0.3">
      <c r="A78" s="177">
        <v>416111</v>
      </c>
      <c r="B78" s="231" t="s">
        <v>277</v>
      </c>
      <c r="C78" s="243">
        <f t="shared" si="28"/>
        <v>2800000</v>
      </c>
      <c r="D78" s="326"/>
      <c r="E78" s="327"/>
      <c r="F78" s="327"/>
      <c r="G78" s="327">
        <v>1600000</v>
      </c>
      <c r="H78" s="327"/>
      <c r="I78" s="325">
        <v>1200000</v>
      </c>
      <c r="J78" s="563"/>
      <c r="K78" s="267"/>
      <c r="L78" s="219"/>
      <c r="M78" s="477"/>
      <c r="N78" s="477"/>
      <c r="O78" s="477"/>
      <c r="P78" s="477"/>
      <c r="Q78" s="477"/>
      <c r="R78" s="477"/>
    </row>
    <row r="79" spans="1:18" ht="17.25" customHeight="1" x14ac:dyDescent="0.3">
      <c r="A79" s="178">
        <v>420000</v>
      </c>
      <c r="B79" s="237" t="s">
        <v>278</v>
      </c>
      <c r="C79" s="256">
        <f>SUM(D79:I79)</f>
        <v>174521094</v>
      </c>
      <c r="D79" s="252">
        <f t="shared" ref="D79:I79" si="38">D80+D110+D124+D158+D161+D174</f>
        <v>0</v>
      </c>
      <c r="E79" s="213">
        <f t="shared" si="38"/>
        <v>0</v>
      </c>
      <c r="F79" s="213">
        <f t="shared" si="38"/>
        <v>0</v>
      </c>
      <c r="G79" s="213">
        <f t="shared" si="38"/>
        <v>61194000</v>
      </c>
      <c r="H79" s="213">
        <f t="shared" si="38"/>
        <v>0</v>
      </c>
      <c r="I79" s="214">
        <f t="shared" si="38"/>
        <v>113327094</v>
      </c>
      <c r="J79" s="564"/>
      <c r="K79" s="473"/>
      <c r="L79" s="486"/>
      <c r="M79" s="487"/>
      <c r="N79" s="487"/>
      <c r="O79" s="487"/>
      <c r="P79" s="487"/>
      <c r="Q79" s="487"/>
      <c r="R79" s="487"/>
    </row>
    <row r="80" spans="1:18" ht="17.25" customHeight="1" x14ac:dyDescent="0.3">
      <c r="A80" s="171">
        <v>421000</v>
      </c>
      <c r="B80" s="238" t="s">
        <v>279</v>
      </c>
      <c r="C80" s="256">
        <f>SUM(D80:I80)</f>
        <v>37537509</v>
      </c>
      <c r="D80" s="253">
        <f>D81+D84+D93+D102+D108+D87</f>
        <v>0</v>
      </c>
      <c r="E80" s="215">
        <f>E81+E84+E93+E102+E108+E87</f>
        <v>0</v>
      </c>
      <c r="F80" s="215">
        <f>F81+F84+F93+F102+F108+F87</f>
        <v>0</v>
      </c>
      <c r="G80" s="215">
        <f>G81+G84+G93+G102+G108+G87</f>
        <v>19316000</v>
      </c>
      <c r="H80" s="215">
        <f>H81+H84+H93+H102+H108+H87</f>
        <v>0</v>
      </c>
      <c r="I80" s="281">
        <f>I81+I84+I87+I93+I102+I108</f>
        <v>18221509</v>
      </c>
      <c r="J80" s="553"/>
      <c r="K80" s="273"/>
      <c r="L80" s="486"/>
      <c r="M80" s="488"/>
      <c r="N80" s="488"/>
      <c r="O80" s="488"/>
      <c r="P80" s="488"/>
      <c r="Q80" s="488"/>
      <c r="R80" s="488"/>
    </row>
    <row r="81" spans="1:18" ht="17.25" customHeight="1" x14ac:dyDescent="0.3">
      <c r="A81" s="285">
        <v>421100</v>
      </c>
      <c r="B81" s="286" t="s">
        <v>324</v>
      </c>
      <c r="C81" s="311">
        <f>SUM(D81:I81)</f>
        <v>1030000</v>
      </c>
      <c r="D81" s="312">
        <f>SUM(D82:D83)</f>
        <v>0</v>
      </c>
      <c r="E81" s="312">
        <f t="shared" ref="E81:I81" si="39">SUM(E82:E83)</f>
        <v>0</v>
      </c>
      <c r="F81" s="312">
        <f>SUM(F82:F83)</f>
        <v>0</v>
      </c>
      <c r="G81" s="312">
        <f t="shared" si="39"/>
        <v>0</v>
      </c>
      <c r="H81" s="312">
        <f t="shared" si="39"/>
        <v>0</v>
      </c>
      <c r="I81" s="313">
        <f t="shared" si="39"/>
        <v>1030000</v>
      </c>
      <c r="J81" s="554"/>
      <c r="K81" s="458"/>
      <c r="L81" s="489"/>
      <c r="M81" s="489"/>
      <c r="N81" s="489"/>
      <c r="O81" s="489"/>
      <c r="P81" s="489"/>
      <c r="Q81" s="489"/>
      <c r="R81" s="489"/>
    </row>
    <row r="82" spans="1:18" ht="17.25" customHeight="1" x14ac:dyDescent="0.3">
      <c r="A82" s="173">
        <v>421111</v>
      </c>
      <c r="B82" s="227" t="s">
        <v>38</v>
      </c>
      <c r="C82" s="243">
        <f t="shared" ref="C82:C94" si="40">SUM(D82:I82)</f>
        <v>800000</v>
      </c>
      <c r="D82" s="326"/>
      <c r="E82" s="327"/>
      <c r="F82" s="327"/>
      <c r="G82" s="328">
        <v>0</v>
      </c>
      <c r="H82" s="328"/>
      <c r="I82" s="324">
        <v>800000</v>
      </c>
      <c r="J82" s="555"/>
      <c r="K82" s="218"/>
      <c r="L82" s="219"/>
      <c r="M82" s="477"/>
      <c r="N82" s="477"/>
      <c r="O82" s="477"/>
      <c r="P82" s="490"/>
      <c r="Q82" s="490"/>
      <c r="R82" s="490"/>
    </row>
    <row r="83" spans="1:18" ht="17.25" customHeight="1" x14ac:dyDescent="0.3">
      <c r="A83" s="173">
        <v>421121</v>
      </c>
      <c r="B83" s="227" t="s">
        <v>39</v>
      </c>
      <c r="C83" s="243">
        <f t="shared" si="40"/>
        <v>230000</v>
      </c>
      <c r="D83" s="326"/>
      <c r="E83" s="327"/>
      <c r="F83" s="327"/>
      <c r="G83" s="328">
        <v>0</v>
      </c>
      <c r="H83" s="328"/>
      <c r="I83" s="324">
        <v>230000</v>
      </c>
      <c r="J83" s="555"/>
      <c r="K83" s="218"/>
      <c r="L83" s="219"/>
      <c r="M83" s="477"/>
      <c r="N83" s="477"/>
      <c r="O83" s="477"/>
      <c r="P83" s="490"/>
      <c r="Q83" s="490"/>
      <c r="R83" s="490"/>
    </row>
    <row r="84" spans="1:18" ht="17.25" customHeight="1" x14ac:dyDescent="0.3">
      <c r="A84" s="285">
        <v>421200</v>
      </c>
      <c r="B84" s="286" t="s">
        <v>325</v>
      </c>
      <c r="C84" s="287">
        <f>SUM(D84:I84)</f>
        <v>27585509</v>
      </c>
      <c r="D84" s="291">
        <f>SUM(D85:D86)</f>
        <v>0</v>
      </c>
      <c r="E84" s="292">
        <f t="shared" ref="E84:I84" si="41">SUM(E85:E86)</f>
        <v>0</v>
      </c>
      <c r="F84" s="292">
        <f t="shared" si="41"/>
        <v>0</v>
      </c>
      <c r="G84" s="292">
        <f t="shared" si="41"/>
        <v>16022000</v>
      </c>
      <c r="H84" s="292">
        <f t="shared" si="41"/>
        <v>0</v>
      </c>
      <c r="I84" s="293">
        <f t="shared" si="41"/>
        <v>11563509</v>
      </c>
      <c r="J84" s="554"/>
      <c r="K84" s="458"/>
      <c r="L84" s="476"/>
      <c r="M84" s="476"/>
      <c r="N84" s="476"/>
      <c r="O84" s="476"/>
      <c r="P84" s="476"/>
      <c r="Q84" s="476"/>
      <c r="R84" s="476"/>
    </row>
    <row r="85" spans="1:18" ht="17.25" customHeight="1" x14ac:dyDescent="0.3">
      <c r="A85" s="173">
        <v>421211</v>
      </c>
      <c r="B85" s="227" t="s">
        <v>40</v>
      </c>
      <c r="C85" s="243">
        <f t="shared" si="40"/>
        <v>8334658</v>
      </c>
      <c r="D85" s="326"/>
      <c r="E85" s="327"/>
      <c r="F85" s="327"/>
      <c r="G85" s="328">
        <v>4045000</v>
      </c>
      <c r="H85" s="328"/>
      <c r="I85" s="324">
        <v>4289658</v>
      </c>
      <c r="J85" s="555"/>
      <c r="K85" s="218"/>
      <c r="L85" s="219"/>
      <c r="M85" s="477"/>
      <c r="N85" s="477"/>
      <c r="O85" s="477"/>
      <c r="P85" s="490"/>
      <c r="Q85" s="490"/>
      <c r="R85" s="490"/>
    </row>
    <row r="86" spans="1:18" ht="17.25" customHeight="1" x14ac:dyDescent="0.3">
      <c r="A86" s="173">
        <v>421221</v>
      </c>
      <c r="B86" s="227" t="s">
        <v>41</v>
      </c>
      <c r="C86" s="243">
        <f t="shared" si="40"/>
        <v>19250851</v>
      </c>
      <c r="D86" s="326"/>
      <c r="E86" s="327"/>
      <c r="F86" s="327"/>
      <c r="G86" s="328">
        <v>11977000</v>
      </c>
      <c r="H86" s="328"/>
      <c r="I86" s="324">
        <v>7273851</v>
      </c>
      <c r="J86" s="555"/>
      <c r="K86" s="218"/>
      <c r="L86" s="219"/>
      <c r="M86" s="477"/>
      <c r="N86" s="477"/>
      <c r="O86" s="477"/>
      <c r="P86" s="490"/>
      <c r="Q86" s="490"/>
      <c r="R86" s="490"/>
    </row>
    <row r="87" spans="1:18" ht="17.25" customHeight="1" x14ac:dyDescent="0.3">
      <c r="A87" s="285">
        <v>421300</v>
      </c>
      <c r="B87" s="286" t="s">
        <v>326</v>
      </c>
      <c r="C87" s="287">
        <f>SUM(D87:I87)</f>
        <v>5300000</v>
      </c>
      <c r="D87" s="291">
        <f>SUM(D88:D92)</f>
        <v>0</v>
      </c>
      <c r="E87" s="292">
        <f t="shared" ref="E87:H87" si="42">SUM(E88:E92)</f>
        <v>0</v>
      </c>
      <c r="F87" s="292">
        <f t="shared" si="42"/>
        <v>0</v>
      </c>
      <c r="G87" s="292">
        <f>SUM(G88:G92)</f>
        <v>2060000</v>
      </c>
      <c r="H87" s="292">
        <f t="shared" si="42"/>
        <v>0</v>
      </c>
      <c r="I87" s="293">
        <f>SUM(I88:I92)</f>
        <v>3240000</v>
      </c>
      <c r="J87" s="554"/>
      <c r="K87" s="458"/>
      <c r="L87" s="476"/>
      <c r="M87" s="476"/>
      <c r="N87" s="476"/>
      <c r="O87" s="476"/>
      <c r="P87" s="476"/>
      <c r="Q87" s="476"/>
      <c r="R87" s="476"/>
    </row>
    <row r="88" spans="1:18" ht="17.25" customHeight="1" x14ac:dyDescent="0.3">
      <c r="A88" s="173">
        <v>421311</v>
      </c>
      <c r="B88" s="227" t="s">
        <v>176</v>
      </c>
      <c r="C88" s="243">
        <f t="shared" si="40"/>
        <v>100000</v>
      </c>
      <c r="D88" s="326"/>
      <c r="E88" s="327"/>
      <c r="F88" s="327"/>
      <c r="G88" s="328">
        <v>50000</v>
      </c>
      <c r="H88" s="328"/>
      <c r="I88" s="324">
        <v>50000</v>
      </c>
      <c r="J88" s="555"/>
      <c r="K88" s="218"/>
      <c r="L88" s="219"/>
      <c r="M88" s="477"/>
      <c r="N88" s="477"/>
      <c r="O88" s="477"/>
      <c r="P88" s="490"/>
      <c r="Q88" s="490"/>
      <c r="R88" s="490"/>
    </row>
    <row r="89" spans="1:18" ht="17.25" customHeight="1" x14ac:dyDescent="0.3">
      <c r="A89" s="173">
        <v>421321</v>
      </c>
      <c r="B89" s="227" t="s">
        <v>42</v>
      </c>
      <c r="C89" s="243">
        <f t="shared" si="40"/>
        <v>400000</v>
      </c>
      <c r="D89" s="326"/>
      <c r="E89" s="327"/>
      <c r="F89" s="327"/>
      <c r="G89" s="328">
        <v>100000</v>
      </c>
      <c r="H89" s="328"/>
      <c r="I89" s="324">
        <v>300000</v>
      </c>
      <c r="J89" s="555"/>
      <c r="K89" s="218"/>
      <c r="L89" s="219"/>
      <c r="M89" s="477"/>
      <c r="N89" s="477"/>
      <c r="O89" s="477"/>
      <c r="P89" s="490"/>
      <c r="Q89" s="490"/>
      <c r="R89" s="490"/>
    </row>
    <row r="90" spans="1:18" ht="17.25" customHeight="1" x14ac:dyDescent="0.3">
      <c r="A90" s="173">
        <v>421323</v>
      </c>
      <c r="B90" s="227" t="s">
        <v>135</v>
      </c>
      <c r="C90" s="243">
        <f t="shared" si="40"/>
        <v>3000000</v>
      </c>
      <c r="D90" s="326"/>
      <c r="E90" s="327"/>
      <c r="F90" s="327"/>
      <c r="G90" s="328">
        <v>1610000</v>
      </c>
      <c r="H90" s="328"/>
      <c r="I90" s="324">
        <v>1390000</v>
      </c>
      <c r="J90" s="555"/>
      <c r="K90" s="218"/>
      <c r="L90" s="219"/>
      <c r="M90" s="477"/>
      <c r="N90" s="477"/>
      <c r="O90" s="477"/>
      <c r="P90" s="490"/>
      <c r="Q90" s="490"/>
      <c r="R90" s="490"/>
    </row>
    <row r="91" spans="1:18" ht="17.25" customHeight="1" x14ac:dyDescent="0.3">
      <c r="A91" s="173">
        <v>421324</v>
      </c>
      <c r="B91" s="227" t="s">
        <v>43</v>
      </c>
      <c r="C91" s="243">
        <f t="shared" si="40"/>
        <v>1200000</v>
      </c>
      <c r="D91" s="326"/>
      <c r="E91" s="327"/>
      <c r="F91" s="327"/>
      <c r="G91" s="328">
        <v>100000</v>
      </c>
      <c r="H91" s="328"/>
      <c r="I91" s="324">
        <v>1100000</v>
      </c>
      <c r="J91" s="555"/>
      <c r="K91" s="218"/>
      <c r="L91" s="219"/>
      <c r="M91" s="477"/>
      <c r="N91" s="477"/>
      <c r="O91" s="477"/>
      <c r="P91" s="490"/>
      <c r="Q91" s="490"/>
      <c r="R91" s="490"/>
    </row>
    <row r="92" spans="1:18" ht="17.25" customHeight="1" x14ac:dyDescent="0.3">
      <c r="A92" s="173">
        <v>421325</v>
      </c>
      <c r="B92" s="227" t="s">
        <v>177</v>
      </c>
      <c r="C92" s="243">
        <f t="shared" si="40"/>
        <v>600000</v>
      </c>
      <c r="D92" s="326"/>
      <c r="E92" s="327"/>
      <c r="F92" s="327"/>
      <c r="G92" s="328">
        <v>200000</v>
      </c>
      <c r="H92" s="328"/>
      <c r="I92" s="324">
        <v>400000</v>
      </c>
      <c r="J92" s="555"/>
      <c r="K92" s="218"/>
      <c r="L92" s="219"/>
      <c r="M92" s="477"/>
      <c r="N92" s="477"/>
      <c r="O92" s="477"/>
      <c r="P92" s="490"/>
      <c r="Q92" s="490"/>
      <c r="R92" s="490"/>
    </row>
    <row r="93" spans="1:18" ht="17.25" customHeight="1" x14ac:dyDescent="0.3">
      <c r="A93" s="285">
        <v>421400</v>
      </c>
      <c r="B93" s="286" t="s">
        <v>327</v>
      </c>
      <c r="C93" s="314">
        <f>SUM(D93:I93)</f>
        <v>2822000</v>
      </c>
      <c r="D93" s="315">
        <f t="shared" ref="D93:I93" si="43">SUM(D99:D101)+D94</f>
        <v>0</v>
      </c>
      <c r="E93" s="316">
        <f t="shared" si="43"/>
        <v>0</v>
      </c>
      <c r="F93" s="316">
        <f t="shared" si="43"/>
        <v>0</v>
      </c>
      <c r="G93" s="316">
        <f t="shared" si="43"/>
        <v>1192000</v>
      </c>
      <c r="H93" s="316">
        <f t="shared" si="43"/>
        <v>0</v>
      </c>
      <c r="I93" s="317">
        <f t="shared" si="43"/>
        <v>1630000</v>
      </c>
      <c r="J93" s="554"/>
      <c r="K93" s="458"/>
      <c r="L93" s="476"/>
      <c r="M93" s="476"/>
      <c r="N93" s="476"/>
      <c r="O93" s="476"/>
      <c r="P93" s="476"/>
      <c r="Q93" s="476"/>
      <c r="R93" s="476"/>
    </row>
    <row r="94" spans="1:18" ht="17.25" customHeight="1" thickBot="1" x14ac:dyDescent="0.35">
      <c r="A94" s="179">
        <v>421411</v>
      </c>
      <c r="B94" s="229" t="s">
        <v>44</v>
      </c>
      <c r="C94" s="543">
        <f t="shared" si="40"/>
        <v>1176000</v>
      </c>
      <c r="D94" s="544"/>
      <c r="E94" s="545"/>
      <c r="F94" s="545"/>
      <c r="G94" s="546">
        <v>300000</v>
      </c>
      <c r="H94" s="546"/>
      <c r="I94" s="547">
        <v>876000</v>
      </c>
      <c r="J94" s="555"/>
      <c r="K94" s="218"/>
      <c r="L94" s="219"/>
      <c r="M94" s="477"/>
      <c r="N94" s="477"/>
      <c r="O94" s="477"/>
      <c r="P94" s="490"/>
      <c r="Q94" s="490"/>
      <c r="R94" s="490"/>
    </row>
    <row r="95" spans="1:18" ht="11.25" customHeight="1" thickBot="1" x14ac:dyDescent="0.35">
      <c r="A95" s="648" t="s">
        <v>4</v>
      </c>
      <c r="B95" s="650" t="s">
        <v>230</v>
      </c>
      <c r="C95" s="638" t="s">
        <v>264</v>
      </c>
      <c r="D95" s="639"/>
      <c r="E95" s="639"/>
      <c r="F95" s="639"/>
      <c r="G95" s="639"/>
      <c r="H95" s="639"/>
      <c r="I95" s="640"/>
      <c r="J95" s="551"/>
      <c r="K95" s="273"/>
      <c r="L95" s="273"/>
      <c r="M95" s="515"/>
      <c r="N95" s="515"/>
      <c r="O95" s="515"/>
      <c r="P95" s="515"/>
      <c r="Q95" s="515"/>
      <c r="R95" s="515"/>
    </row>
    <row r="96" spans="1:18" ht="15" customHeight="1" x14ac:dyDescent="0.3">
      <c r="A96" s="649"/>
      <c r="B96" s="651"/>
      <c r="C96" s="641" t="s">
        <v>309</v>
      </c>
      <c r="D96" s="643" t="s">
        <v>265</v>
      </c>
      <c r="E96" s="644"/>
      <c r="F96" s="644"/>
      <c r="G96" s="644"/>
      <c r="H96" s="645" t="s">
        <v>233</v>
      </c>
      <c r="I96" s="646" t="s">
        <v>234</v>
      </c>
      <c r="J96" s="558"/>
      <c r="K96" s="513"/>
      <c r="L96" s="514"/>
      <c r="M96" s="273"/>
      <c r="N96" s="515"/>
      <c r="O96" s="515"/>
      <c r="P96" s="515"/>
      <c r="Q96" s="273"/>
      <c r="R96" s="273"/>
    </row>
    <row r="97" spans="1:18" ht="27" customHeight="1" x14ac:dyDescent="0.3">
      <c r="A97" s="649"/>
      <c r="B97" s="651"/>
      <c r="C97" s="642"/>
      <c r="D97" s="613" t="s">
        <v>266</v>
      </c>
      <c r="E97" s="614" t="s">
        <v>236</v>
      </c>
      <c r="F97" s="614" t="s">
        <v>237</v>
      </c>
      <c r="G97" s="614" t="s">
        <v>238</v>
      </c>
      <c r="H97" s="644"/>
      <c r="I97" s="647"/>
      <c r="J97" s="558"/>
      <c r="K97" s="513"/>
      <c r="L97" s="514"/>
      <c r="M97" s="272"/>
      <c r="N97" s="272"/>
      <c r="O97" s="272"/>
      <c r="P97" s="272"/>
      <c r="Q97" s="515"/>
      <c r="R97" s="515"/>
    </row>
    <row r="98" spans="1:18" ht="15" thickBot="1" x14ac:dyDescent="0.35">
      <c r="A98" s="257" t="s">
        <v>239</v>
      </c>
      <c r="B98" s="225" t="s">
        <v>240</v>
      </c>
      <c r="C98" s="247" t="s">
        <v>241</v>
      </c>
      <c r="D98" s="246" t="s">
        <v>242</v>
      </c>
      <c r="E98" s="167" t="s">
        <v>243</v>
      </c>
      <c r="F98" s="167" t="s">
        <v>244</v>
      </c>
      <c r="G98" s="167" t="s">
        <v>245</v>
      </c>
      <c r="H98" s="167" t="s">
        <v>246</v>
      </c>
      <c r="I98" s="168" t="s">
        <v>247</v>
      </c>
      <c r="J98" s="552"/>
      <c r="K98" s="461"/>
      <c r="L98" s="462"/>
      <c r="M98" s="462"/>
      <c r="N98" s="462"/>
      <c r="O98" s="462"/>
      <c r="P98" s="462"/>
      <c r="Q98" s="462"/>
      <c r="R98" s="462"/>
    </row>
    <row r="99" spans="1:18" ht="15" customHeight="1" x14ac:dyDescent="0.3">
      <c r="A99" s="180">
        <v>421412</v>
      </c>
      <c r="B99" s="576" t="s">
        <v>45</v>
      </c>
      <c r="C99" s="366">
        <f t="shared" si="28"/>
        <v>700000</v>
      </c>
      <c r="D99" s="367"/>
      <c r="E99" s="368"/>
      <c r="F99" s="368"/>
      <c r="G99" s="369">
        <v>700000</v>
      </c>
      <c r="H99" s="369"/>
      <c r="I99" s="370">
        <v>0</v>
      </c>
      <c r="J99" s="555"/>
      <c r="K99" s="218"/>
      <c r="L99" s="440"/>
      <c r="M99" s="442"/>
      <c r="N99" s="442"/>
      <c r="O99" s="442"/>
      <c r="P99" s="491"/>
      <c r="Q99" s="491"/>
      <c r="R99" s="491"/>
    </row>
    <row r="100" spans="1:18" ht="15" customHeight="1" x14ac:dyDescent="0.3">
      <c r="A100" s="173">
        <v>421414</v>
      </c>
      <c r="B100" s="577" t="s">
        <v>46</v>
      </c>
      <c r="C100" s="347">
        <f t="shared" si="28"/>
        <v>696000</v>
      </c>
      <c r="D100" s="332"/>
      <c r="E100" s="333"/>
      <c r="F100" s="333"/>
      <c r="G100" s="341">
        <v>100000</v>
      </c>
      <c r="H100" s="341"/>
      <c r="I100" s="339">
        <v>596000</v>
      </c>
      <c r="J100" s="555"/>
      <c r="K100" s="218"/>
      <c r="L100" s="440"/>
      <c r="M100" s="442"/>
      <c r="N100" s="442"/>
      <c r="O100" s="442"/>
      <c r="P100" s="491"/>
      <c r="Q100" s="491"/>
      <c r="R100" s="491"/>
    </row>
    <row r="101" spans="1:18" ht="15" customHeight="1" x14ac:dyDescent="0.3">
      <c r="A101" s="173">
        <v>421422</v>
      </c>
      <c r="B101" s="577" t="s">
        <v>47</v>
      </c>
      <c r="C101" s="347">
        <f t="shared" si="28"/>
        <v>250000</v>
      </c>
      <c r="D101" s="332"/>
      <c r="E101" s="333"/>
      <c r="F101" s="333"/>
      <c r="G101" s="341">
        <v>92000</v>
      </c>
      <c r="H101" s="341"/>
      <c r="I101" s="339">
        <v>158000</v>
      </c>
      <c r="J101" s="555"/>
      <c r="K101" s="218"/>
      <c r="L101" s="440"/>
      <c r="M101" s="442"/>
      <c r="N101" s="442"/>
      <c r="O101" s="442"/>
      <c r="P101" s="491"/>
      <c r="Q101" s="491"/>
      <c r="R101" s="491"/>
    </row>
    <row r="102" spans="1:18" ht="15" customHeight="1" x14ac:dyDescent="0.3">
      <c r="A102" s="285">
        <v>421500</v>
      </c>
      <c r="B102" s="578" t="s">
        <v>328</v>
      </c>
      <c r="C102" s="297">
        <f>SUM(D102:I102)</f>
        <v>600000</v>
      </c>
      <c r="D102" s="298">
        <f>SUM(D103:D107)</f>
        <v>0</v>
      </c>
      <c r="E102" s="299">
        <f t="shared" ref="E102:H102" si="44">SUM(E103:E107)</f>
        <v>0</v>
      </c>
      <c r="F102" s="299">
        <f t="shared" si="44"/>
        <v>0</v>
      </c>
      <c r="G102" s="299">
        <f t="shared" si="44"/>
        <v>42000</v>
      </c>
      <c r="H102" s="299">
        <f t="shared" si="44"/>
        <v>0</v>
      </c>
      <c r="I102" s="300">
        <f>SUM(I103:I107)</f>
        <v>558000</v>
      </c>
      <c r="J102" s="554"/>
      <c r="K102" s="458"/>
      <c r="L102" s="464"/>
      <c r="M102" s="464"/>
      <c r="N102" s="464"/>
      <c r="O102" s="464"/>
      <c r="P102" s="464"/>
      <c r="Q102" s="464"/>
      <c r="R102" s="464"/>
    </row>
    <row r="103" spans="1:18" ht="15" customHeight="1" x14ac:dyDescent="0.3">
      <c r="A103" s="173">
        <v>421511</v>
      </c>
      <c r="B103" s="577" t="s">
        <v>48</v>
      </c>
      <c r="C103" s="347">
        <f t="shared" si="28"/>
        <v>200000</v>
      </c>
      <c r="D103" s="332"/>
      <c r="E103" s="333"/>
      <c r="F103" s="333"/>
      <c r="G103" s="341"/>
      <c r="H103" s="341"/>
      <c r="I103" s="339">
        <v>200000</v>
      </c>
      <c r="J103" s="555"/>
      <c r="K103" s="218"/>
      <c r="L103" s="440"/>
      <c r="M103" s="442"/>
      <c r="N103" s="442"/>
      <c r="O103" s="442"/>
      <c r="P103" s="491"/>
      <c r="Q103" s="491"/>
      <c r="R103" s="491"/>
    </row>
    <row r="104" spans="1:18" ht="15" customHeight="1" x14ac:dyDescent="0.3">
      <c r="A104" s="173">
        <v>421512</v>
      </c>
      <c r="B104" s="577" t="s">
        <v>49</v>
      </c>
      <c r="C104" s="347">
        <f t="shared" si="28"/>
        <v>100000</v>
      </c>
      <c r="D104" s="332"/>
      <c r="E104" s="333"/>
      <c r="F104" s="333"/>
      <c r="G104" s="341"/>
      <c r="H104" s="341"/>
      <c r="I104" s="339">
        <v>100000</v>
      </c>
      <c r="J104" s="555"/>
      <c r="K104" s="218"/>
      <c r="L104" s="440"/>
      <c r="M104" s="442"/>
      <c r="N104" s="442"/>
      <c r="O104" s="442"/>
      <c r="P104" s="491"/>
      <c r="Q104" s="491"/>
      <c r="R104" s="491"/>
    </row>
    <row r="105" spans="1:18" ht="15" customHeight="1" x14ac:dyDescent="0.3">
      <c r="A105" s="173">
        <v>421521</v>
      </c>
      <c r="B105" s="577" t="s">
        <v>125</v>
      </c>
      <c r="C105" s="347">
        <f t="shared" si="28"/>
        <v>100000</v>
      </c>
      <c r="D105" s="332"/>
      <c r="E105" s="333"/>
      <c r="F105" s="333"/>
      <c r="G105" s="341">
        <v>42000</v>
      </c>
      <c r="H105" s="341"/>
      <c r="I105" s="339">
        <v>58000</v>
      </c>
      <c r="J105" s="555"/>
      <c r="K105" s="218"/>
      <c r="L105" s="440"/>
      <c r="M105" s="442"/>
      <c r="N105" s="442"/>
      <c r="O105" s="442"/>
      <c r="P105" s="491"/>
      <c r="Q105" s="491"/>
      <c r="R105" s="491"/>
    </row>
    <row r="106" spans="1:18" ht="15" customHeight="1" x14ac:dyDescent="0.3">
      <c r="A106" s="173">
        <v>421522</v>
      </c>
      <c r="B106" s="577" t="s">
        <v>50</v>
      </c>
      <c r="C106" s="347">
        <f t="shared" si="28"/>
        <v>100000</v>
      </c>
      <c r="D106" s="332"/>
      <c r="E106" s="333"/>
      <c r="F106" s="333"/>
      <c r="G106" s="341"/>
      <c r="H106" s="341"/>
      <c r="I106" s="339">
        <v>100000</v>
      </c>
      <c r="J106" s="555"/>
      <c r="K106" s="218"/>
      <c r="L106" s="440"/>
      <c r="M106" s="442"/>
      <c r="N106" s="442"/>
      <c r="O106" s="442"/>
      <c r="P106" s="491"/>
      <c r="Q106" s="491"/>
      <c r="R106" s="491"/>
    </row>
    <row r="107" spans="1:18" ht="15" customHeight="1" x14ac:dyDescent="0.3">
      <c r="A107" s="173">
        <v>421523</v>
      </c>
      <c r="B107" s="577" t="s">
        <v>51</v>
      </c>
      <c r="C107" s="347">
        <f t="shared" si="28"/>
        <v>100000</v>
      </c>
      <c r="D107" s="332"/>
      <c r="E107" s="333"/>
      <c r="F107" s="333"/>
      <c r="G107" s="341"/>
      <c r="H107" s="341"/>
      <c r="I107" s="339">
        <v>100000</v>
      </c>
      <c r="J107" s="555"/>
      <c r="K107" s="218"/>
      <c r="L107" s="440"/>
      <c r="M107" s="442"/>
      <c r="N107" s="442"/>
      <c r="O107" s="442"/>
      <c r="P107" s="491"/>
      <c r="Q107" s="491"/>
      <c r="R107" s="491"/>
    </row>
    <row r="108" spans="1:18" ht="15" customHeight="1" x14ac:dyDescent="0.3">
      <c r="A108" s="285">
        <v>421900</v>
      </c>
      <c r="B108" s="578" t="s">
        <v>329</v>
      </c>
      <c r="C108" s="297">
        <f>SUM(D108:I108)</f>
        <v>200000</v>
      </c>
      <c r="D108" s="298">
        <f>SUM(D109)</f>
        <v>0</v>
      </c>
      <c r="E108" s="299">
        <f t="shared" ref="E108:I108" si="45">SUM(E109)</f>
        <v>0</v>
      </c>
      <c r="F108" s="299">
        <f t="shared" si="45"/>
        <v>0</v>
      </c>
      <c r="G108" s="299">
        <f t="shared" si="45"/>
        <v>0</v>
      </c>
      <c r="H108" s="299">
        <f t="shared" si="45"/>
        <v>0</v>
      </c>
      <c r="I108" s="300">
        <f t="shared" si="45"/>
        <v>200000</v>
      </c>
      <c r="J108" s="554"/>
      <c r="K108" s="458"/>
      <c r="L108" s="464"/>
      <c r="M108" s="464"/>
      <c r="N108" s="464"/>
      <c r="O108" s="464"/>
      <c r="P108" s="464"/>
      <c r="Q108" s="464"/>
      <c r="R108" s="464"/>
    </row>
    <row r="109" spans="1:18" ht="15" customHeight="1" x14ac:dyDescent="0.3">
      <c r="A109" s="173">
        <v>421911</v>
      </c>
      <c r="B109" s="577" t="s">
        <v>178</v>
      </c>
      <c r="C109" s="347">
        <f t="shared" si="28"/>
        <v>200000</v>
      </c>
      <c r="D109" s="332"/>
      <c r="E109" s="333"/>
      <c r="F109" s="333"/>
      <c r="G109" s="341"/>
      <c r="H109" s="341"/>
      <c r="I109" s="339">
        <v>200000</v>
      </c>
      <c r="J109" s="555"/>
      <c r="K109" s="218"/>
      <c r="L109" s="440"/>
      <c r="M109" s="442"/>
      <c r="N109" s="442"/>
      <c r="O109" s="442"/>
      <c r="P109" s="491"/>
      <c r="Q109" s="491"/>
      <c r="R109" s="491"/>
    </row>
    <row r="110" spans="1:18" ht="16.5" customHeight="1" x14ac:dyDescent="0.3">
      <c r="A110" s="171">
        <v>422000</v>
      </c>
      <c r="B110" s="579" t="s">
        <v>280</v>
      </c>
      <c r="C110" s="254">
        <f>SUM(D110:I110)</f>
        <v>6590000</v>
      </c>
      <c r="D110" s="250">
        <f>SUM(D111+D116+D121)</f>
        <v>0</v>
      </c>
      <c r="E110" s="172">
        <f t="shared" ref="E110:H110" si="46">SUM(E111+E116+E121)</f>
        <v>0</v>
      </c>
      <c r="F110" s="172">
        <f t="shared" si="46"/>
        <v>0</v>
      </c>
      <c r="G110" s="172">
        <f t="shared" si="46"/>
        <v>1889000</v>
      </c>
      <c r="H110" s="172">
        <f t="shared" si="46"/>
        <v>0</v>
      </c>
      <c r="I110" s="176">
        <f>SUM(I111+I116+I121)</f>
        <v>4701000</v>
      </c>
      <c r="J110" s="553"/>
      <c r="K110" s="273"/>
      <c r="L110" s="463"/>
      <c r="M110" s="463"/>
      <c r="N110" s="463"/>
      <c r="O110" s="463"/>
      <c r="P110" s="463"/>
      <c r="Q110" s="463"/>
      <c r="R110" s="463"/>
    </row>
    <row r="111" spans="1:18" ht="13.5" customHeight="1" x14ac:dyDescent="0.3">
      <c r="A111" s="285">
        <v>422100</v>
      </c>
      <c r="B111" s="578" t="s">
        <v>281</v>
      </c>
      <c r="C111" s="297">
        <f>SUM(D111:I111)</f>
        <v>940000</v>
      </c>
      <c r="D111" s="437">
        <f>SUM(D112:D115)</f>
        <v>0</v>
      </c>
      <c r="E111" s="574">
        <f t="shared" ref="E111:H111" si="47">SUM(E112:E115)</f>
        <v>0</v>
      </c>
      <c r="F111" s="574">
        <f t="shared" si="47"/>
        <v>0</v>
      </c>
      <c r="G111" s="574">
        <f t="shared" si="47"/>
        <v>0</v>
      </c>
      <c r="H111" s="574">
        <f t="shared" si="47"/>
        <v>0</v>
      </c>
      <c r="I111" s="575">
        <f>SUM(I112:I115)</f>
        <v>940000</v>
      </c>
      <c r="J111" s="554"/>
      <c r="K111" s="458"/>
      <c r="L111" s="464"/>
      <c r="M111" s="450"/>
      <c r="N111" s="450"/>
      <c r="O111" s="450"/>
      <c r="P111" s="450"/>
      <c r="Q111" s="450"/>
      <c r="R111" s="450"/>
    </row>
    <row r="112" spans="1:18" ht="15" customHeight="1" x14ac:dyDescent="0.3">
      <c r="A112" s="173">
        <v>422111</v>
      </c>
      <c r="B112" s="577" t="s">
        <v>53</v>
      </c>
      <c r="C112" s="347">
        <f t="shared" si="28"/>
        <v>450000</v>
      </c>
      <c r="D112" s="332"/>
      <c r="E112" s="333"/>
      <c r="F112" s="333"/>
      <c r="G112" s="333"/>
      <c r="H112" s="333"/>
      <c r="I112" s="339">
        <v>450000</v>
      </c>
      <c r="J112" s="555"/>
      <c r="K112" s="218"/>
      <c r="L112" s="440"/>
      <c r="M112" s="442"/>
      <c r="N112" s="442"/>
      <c r="O112" s="442"/>
      <c r="P112" s="442"/>
      <c r="Q112" s="442"/>
      <c r="R112" s="491"/>
    </row>
    <row r="113" spans="1:18" ht="15" customHeight="1" x14ac:dyDescent="0.3">
      <c r="A113" s="173">
        <v>422121</v>
      </c>
      <c r="B113" s="577" t="s">
        <v>54</v>
      </c>
      <c r="C113" s="347">
        <f t="shared" si="28"/>
        <v>150000</v>
      </c>
      <c r="D113" s="332"/>
      <c r="E113" s="333"/>
      <c r="F113" s="333"/>
      <c r="G113" s="333"/>
      <c r="H113" s="333"/>
      <c r="I113" s="339">
        <v>150000</v>
      </c>
      <c r="J113" s="555"/>
      <c r="K113" s="218"/>
      <c r="L113" s="440"/>
      <c r="M113" s="442"/>
      <c r="N113" s="442"/>
      <c r="O113" s="442"/>
      <c r="P113" s="442"/>
      <c r="Q113" s="442"/>
      <c r="R113" s="491"/>
    </row>
    <row r="114" spans="1:18" ht="15" customHeight="1" x14ac:dyDescent="0.3">
      <c r="A114" s="173">
        <v>422131</v>
      </c>
      <c r="B114" s="577" t="s">
        <v>55</v>
      </c>
      <c r="C114" s="347">
        <f t="shared" si="28"/>
        <v>240000</v>
      </c>
      <c r="D114" s="332"/>
      <c r="E114" s="333"/>
      <c r="F114" s="333"/>
      <c r="G114" s="333"/>
      <c r="H114" s="333"/>
      <c r="I114" s="339">
        <v>240000</v>
      </c>
      <c r="J114" s="555"/>
      <c r="K114" s="218"/>
      <c r="L114" s="440"/>
      <c r="M114" s="442"/>
      <c r="N114" s="442"/>
      <c r="O114" s="442"/>
      <c r="P114" s="442"/>
      <c r="Q114" s="442"/>
      <c r="R114" s="491"/>
    </row>
    <row r="115" spans="1:18" ht="15" customHeight="1" x14ac:dyDescent="0.3">
      <c r="A115" s="173">
        <v>422199</v>
      </c>
      <c r="B115" s="577" t="s">
        <v>138</v>
      </c>
      <c r="C115" s="347">
        <f>SUM(D115:I115)</f>
        <v>100000</v>
      </c>
      <c r="D115" s="332"/>
      <c r="E115" s="333"/>
      <c r="F115" s="333"/>
      <c r="G115" s="333"/>
      <c r="H115" s="333"/>
      <c r="I115" s="339">
        <v>100000</v>
      </c>
      <c r="J115" s="555"/>
      <c r="K115" s="218"/>
      <c r="L115" s="440"/>
      <c r="M115" s="442"/>
      <c r="N115" s="442"/>
      <c r="O115" s="442"/>
      <c r="P115" s="442"/>
      <c r="Q115" s="442"/>
      <c r="R115" s="491"/>
    </row>
    <row r="116" spans="1:18" ht="16.5" customHeight="1" x14ac:dyDescent="0.3">
      <c r="A116" s="285">
        <v>422200</v>
      </c>
      <c r="B116" s="578" t="s">
        <v>311</v>
      </c>
      <c r="C116" s="297">
        <f>SUM(D116:I116)</f>
        <v>1650000</v>
      </c>
      <c r="D116" s="298">
        <f>SUM(D117:D120)</f>
        <v>0</v>
      </c>
      <c r="E116" s="299">
        <f t="shared" ref="E116:I116" si="48">SUM(E117:E120)</f>
        <v>0</v>
      </c>
      <c r="F116" s="299">
        <f t="shared" si="48"/>
        <v>0</v>
      </c>
      <c r="G116" s="299">
        <f t="shared" si="48"/>
        <v>0</v>
      </c>
      <c r="H116" s="299">
        <f t="shared" si="48"/>
        <v>0</v>
      </c>
      <c r="I116" s="300">
        <f t="shared" si="48"/>
        <v>1650000</v>
      </c>
      <c r="J116" s="554"/>
      <c r="K116" s="458"/>
      <c r="L116" s="464"/>
      <c r="M116" s="464"/>
      <c r="N116" s="464"/>
      <c r="O116" s="464"/>
      <c r="P116" s="464"/>
      <c r="Q116" s="464"/>
      <c r="R116" s="464"/>
    </row>
    <row r="117" spans="1:18" ht="16.5" customHeight="1" x14ac:dyDescent="0.3">
      <c r="A117" s="173">
        <v>422211</v>
      </c>
      <c r="B117" s="577" t="s">
        <v>126</v>
      </c>
      <c r="C117" s="347">
        <f t="shared" si="28"/>
        <v>300000</v>
      </c>
      <c r="D117" s="332"/>
      <c r="E117" s="333"/>
      <c r="F117" s="333"/>
      <c r="G117" s="333"/>
      <c r="H117" s="333"/>
      <c r="I117" s="339">
        <v>300000</v>
      </c>
      <c r="J117" s="555"/>
      <c r="K117" s="218"/>
      <c r="L117" s="440"/>
      <c r="M117" s="442"/>
      <c r="N117" s="442"/>
      <c r="O117" s="442"/>
      <c r="P117" s="442"/>
      <c r="Q117" s="442"/>
      <c r="R117" s="491"/>
    </row>
    <row r="118" spans="1:18" ht="16.5" customHeight="1" x14ac:dyDescent="0.3">
      <c r="A118" s="173">
        <v>422221</v>
      </c>
      <c r="B118" s="577" t="s">
        <v>56</v>
      </c>
      <c r="C118" s="347">
        <f t="shared" si="28"/>
        <v>600000</v>
      </c>
      <c r="D118" s="332"/>
      <c r="E118" s="333"/>
      <c r="F118" s="333"/>
      <c r="G118" s="333"/>
      <c r="H118" s="333"/>
      <c r="I118" s="339">
        <v>600000</v>
      </c>
      <c r="J118" s="555"/>
      <c r="K118" s="218"/>
      <c r="L118" s="440"/>
      <c r="M118" s="442"/>
      <c r="N118" s="442"/>
      <c r="O118" s="442"/>
      <c r="P118" s="442"/>
      <c r="Q118" s="442"/>
      <c r="R118" s="491"/>
    </row>
    <row r="119" spans="1:18" ht="16.5" customHeight="1" x14ac:dyDescent="0.3">
      <c r="A119" s="173">
        <v>422231</v>
      </c>
      <c r="B119" s="577" t="s">
        <v>175</v>
      </c>
      <c r="C119" s="347">
        <f t="shared" si="28"/>
        <v>600000</v>
      </c>
      <c r="D119" s="332"/>
      <c r="E119" s="333"/>
      <c r="F119" s="333"/>
      <c r="G119" s="333"/>
      <c r="H119" s="333"/>
      <c r="I119" s="339">
        <v>600000</v>
      </c>
      <c r="J119" s="555"/>
      <c r="K119" s="218"/>
      <c r="L119" s="440"/>
      <c r="M119" s="442"/>
      <c r="N119" s="442"/>
      <c r="O119" s="442"/>
      <c r="P119" s="442"/>
      <c r="Q119" s="442"/>
      <c r="R119" s="491"/>
    </row>
    <row r="120" spans="1:18" ht="16.5" customHeight="1" x14ac:dyDescent="0.3">
      <c r="A120" s="173">
        <v>422299</v>
      </c>
      <c r="B120" s="577" t="s">
        <v>139</v>
      </c>
      <c r="C120" s="347">
        <f t="shared" si="28"/>
        <v>150000</v>
      </c>
      <c r="D120" s="332"/>
      <c r="E120" s="333"/>
      <c r="F120" s="333"/>
      <c r="G120" s="333"/>
      <c r="H120" s="333"/>
      <c r="I120" s="339">
        <v>150000</v>
      </c>
      <c r="J120" s="555"/>
      <c r="K120" s="218"/>
      <c r="L120" s="440"/>
      <c r="M120" s="442"/>
      <c r="N120" s="442"/>
      <c r="O120" s="442"/>
      <c r="P120" s="442"/>
      <c r="Q120" s="442"/>
      <c r="R120" s="491"/>
    </row>
    <row r="121" spans="1:18" ht="16.5" customHeight="1" x14ac:dyDescent="0.3">
      <c r="A121" s="318">
        <v>422300</v>
      </c>
      <c r="B121" s="580" t="s">
        <v>312</v>
      </c>
      <c r="C121" s="297">
        <f>SUM(D121:I121)</f>
        <v>4000000</v>
      </c>
      <c r="D121" s="298">
        <f>SUM(D122:D123)</f>
        <v>0</v>
      </c>
      <c r="E121" s="299">
        <f t="shared" ref="E121:I121" si="49">SUM(E122:E123)</f>
        <v>0</v>
      </c>
      <c r="F121" s="299">
        <f t="shared" si="49"/>
        <v>0</v>
      </c>
      <c r="G121" s="299">
        <f t="shared" si="49"/>
        <v>1889000</v>
      </c>
      <c r="H121" s="299">
        <f t="shared" si="49"/>
        <v>0</v>
      </c>
      <c r="I121" s="300">
        <f t="shared" si="49"/>
        <v>2111000</v>
      </c>
      <c r="J121" s="560"/>
      <c r="K121" s="452"/>
      <c r="L121" s="464"/>
      <c r="M121" s="464"/>
      <c r="N121" s="464"/>
      <c r="O121" s="464"/>
      <c r="P121" s="464"/>
      <c r="Q121" s="464"/>
      <c r="R121" s="464"/>
    </row>
    <row r="122" spans="1:18" ht="16.5" customHeight="1" x14ac:dyDescent="0.3">
      <c r="A122" s="173">
        <v>422391</v>
      </c>
      <c r="B122" s="577" t="s">
        <v>57</v>
      </c>
      <c r="C122" s="347">
        <f t="shared" si="28"/>
        <v>4000000</v>
      </c>
      <c r="D122" s="332"/>
      <c r="E122" s="333"/>
      <c r="F122" s="333"/>
      <c r="G122" s="333">
        <v>1889000</v>
      </c>
      <c r="H122" s="333"/>
      <c r="I122" s="339">
        <v>2111000</v>
      </c>
      <c r="J122" s="555"/>
      <c r="K122" s="218"/>
      <c r="L122" s="440"/>
      <c r="M122" s="442"/>
      <c r="N122" s="442"/>
      <c r="O122" s="442"/>
      <c r="P122" s="442"/>
      <c r="Q122" s="442"/>
      <c r="R122" s="491"/>
    </row>
    <row r="123" spans="1:18" ht="16.5" customHeight="1" x14ac:dyDescent="0.3">
      <c r="A123" s="177">
        <v>422900</v>
      </c>
      <c r="B123" s="581" t="s">
        <v>282</v>
      </c>
      <c r="C123" s="347">
        <f>SUM(D123:I123)</f>
        <v>0</v>
      </c>
      <c r="D123" s="332"/>
      <c r="E123" s="333"/>
      <c r="F123" s="333"/>
      <c r="G123" s="333"/>
      <c r="H123" s="333"/>
      <c r="I123" s="334"/>
      <c r="J123" s="563"/>
      <c r="K123" s="267"/>
      <c r="L123" s="440"/>
      <c r="M123" s="442"/>
      <c r="N123" s="442"/>
      <c r="O123" s="442"/>
      <c r="P123" s="442"/>
      <c r="Q123" s="442"/>
      <c r="R123" s="442"/>
    </row>
    <row r="124" spans="1:18" ht="13.5" customHeight="1" x14ac:dyDescent="0.3">
      <c r="A124" s="171">
        <v>423000</v>
      </c>
      <c r="B124" s="579" t="s">
        <v>283</v>
      </c>
      <c r="C124" s="254">
        <f>SUM(D124:I124)</f>
        <v>33570000</v>
      </c>
      <c r="D124" s="250">
        <f>D129+D134+D156+D157+D138+D128+D125</f>
        <v>0</v>
      </c>
      <c r="E124" s="172">
        <f t="shared" ref="E124:H124" si="50">E129+E134+E156+E157+E138+E128+E125</f>
        <v>0</v>
      </c>
      <c r="F124" s="172">
        <f t="shared" si="50"/>
        <v>0</v>
      </c>
      <c r="G124" s="172">
        <f t="shared" si="50"/>
        <v>1975000</v>
      </c>
      <c r="H124" s="172">
        <f t="shared" si="50"/>
        <v>0</v>
      </c>
      <c r="I124" s="176">
        <f>I125+I126+I129+I134+I156+I157+I138</f>
        <v>31595000</v>
      </c>
      <c r="J124" s="553"/>
      <c r="K124" s="273"/>
      <c r="L124" s="463"/>
      <c r="M124" s="463"/>
      <c r="N124" s="463"/>
      <c r="O124" s="463"/>
      <c r="P124" s="463"/>
      <c r="Q124" s="463"/>
      <c r="R124" s="463"/>
    </row>
    <row r="125" spans="1:18" ht="15" customHeight="1" x14ac:dyDescent="0.3">
      <c r="A125" s="301">
        <v>423111</v>
      </c>
      <c r="B125" s="582" t="s">
        <v>182</v>
      </c>
      <c r="C125" s="297">
        <f>SUM(D125:I125)</f>
        <v>500000</v>
      </c>
      <c r="D125" s="303"/>
      <c r="E125" s="304"/>
      <c r="F125" s="304"/>
      <c r="G125" s="304"/>
      <c r="H125" s="304"/>
      <c r="I125" s="371">
        <v>500000</v>
      </c>
      <c r="J125" s="560"/>
      <c r="K125" s="452"/>
      <c r="L125" s="464"/>
      <c r="M125" s="450"/>
      <c r="N125" s="450"/>
      <c r="O125" s="450"/>
      <c r="P125" s="450"/>
      <c r="Q125" s="450"/>
      <c r="R125" s="492"/>
    </row>
    <row r="126" spans="1:18" ht="15" customHeight="1" x14ac:dyDescent="0.3">
      <c r="A126" s="318">
        <v>423200</v>
      </c>
      <c r="B126" s="580" t="s">
        <v>352</v>
      </c>
      <c r="C126" s="297">
        <f>SUM(D126:I126)</f>
        <v>2400000</v>
      </c>
      <c r="D126" s="437">
        <f>SUM(D127:D128)</f>
        <v>0</v>
      </c>
      <c r="E126" s="574">
        <f t="shared" ref="E126:I126" si="51">SUM(E127:E128)</f>
        <v>0</v>
      </c>
      <c r="F126" s="574">
        <f t="shared" si="51"/>
        <v>0</v>
      </c>
      <c r="G126" s="574">
        <f t="shared" si="51"/>
        <v>846000</v>
      </c>
      <c r="H126" s="574">
        <f t="shared" si="51"/>
        <v>0</v>
      </c>
      <c r="I126" s="575">
        <f t="shared" si="51"/>
        <v>1554000</v>
      </c>
      <c r="J126" s="560"/>
      <c r="K126" s="452"/>
      <c r="L126" s="464"/>
      <c r="M126" s="450"/>
      <c r="N126" s="450"/>
      <c r="O126" s="450"/>
      <c r="P126" s="450"/>
      <c r="Q126" s="450"/>
      <c r="R126" s="450"/>
    </row>
    <row r="127" spans="1:18" ht="15" customHeight="1" x14ac:dyDescent="0.3">
      <c r="A127" s="418">
        <v>423221</v>
      </c>
      <c r="B127" s="583" t="s">
        <v>353</v>
      </c>
      <c r="C127" s="413">
        <f t="shared" ref="C127" si="52">SUM(D127:I127)</f>
        <v>250000</v>
      </c>
      <c r="D127" s="420"/>
      <c r="E127" s="421"/>
      <c r="F127" s="421"/>
      <c r="G127" s="421"/>
      <c r="H127" s="421"/>
      <c r="I127" s="422">
        <v>250000</v>
      </c>
      <c r="J127" s="565"/>
      <c r="K127" s="444"/>
      <c r="L127" s="493"/>
      <c r="M127" s="445"/>
      <c r="N127" s="445"/>
      <c r="O127" s="445"/>
      <c r="P127" s="445"/>
      <c r="Q127" s="445"/>
      <c r="R127" s="446"/>
    </row>
    <row r="128" spans="1:18" ht="15" customHeight="1" x14ac:dyDescent="0.3">
      <c r="A128" s="411">
        <v>423291</v>
      </c>
      <c r="B128" s="584" t="s">
        <v>59</v>
      </c>
      <c r="C128" s="413">
        <f>SUM(D128:I128)</f>
        <v>2150000</v>
      </c>
      <c r="D128" s="414"/>
      <c r="E128" s="415"/>
      <c r="F128" s="415"/>
      <c r="G128" s="416">
        <v>846000</v>
      </c>
      <c r="H128" s="415"/>
      <c r="I128" s="417">
        <v>1304000</v>
      </c>
      <c r="J128" s="565"/>
      <c r="K128" s="444"/>
      <c r="L128" s="441"/>
      <c r="M128" s="445"/>
      <c r="N128" s="445"/>
      <c r="O128" s="445"/>
      <c r="P128" s="446"/>
      <c r="Q128" s="445"/>
      <c r="R128" s="446"/>
    </row>
    <row r="129" spans="1:18" ht="15" customHeight="1" x14ac:dyDescent="0.3">
      <c r="A129" s="285">
        <v>423300</v>
      </c>
      <c r="B129" s="578" t="s">
        <v>330</v>
      </c>
      <c r="C129" s="297">
        <f>SUM(D129:I129)</f>
        <v>2900000</v>
      </c>
      <c r="D129" s="298">
        <f t="shared" ref="D129:H129" si="53">SUM(D130:D133)</f>
        <v>0</v>
      </c>
      <c r="E129" s="299">
        <f t="shared" si="53"/>
        <v>0</v>
      </c>
      <c r="F129" s="299">
        <f t="shared" si="53"/>
        <v>0</v>
      </c>
      <c r="G129" s="299">
        <f t="shared" si="53"/>
        <v>1129000</v>
      </c>
      <c r="H129" s="299">
        <f t="shared" si="53"/>
        <v>0</v>
      </c>
      <c r="I129" s="300">
        <f>SUM(I130:I133)</f>
        <v>1771000</v>
      </c>
      <c r="J129" s="554"/>
      <c r="K129" s="458"/>
      <c r="L129" s="464"/>
      <c r="M129" s="464"/>
      <c r="N129" s="464"/>
      <c r="O129" s="464"/>
      <c r="P129" s="464"/>
      <c r="Q129" s="464"/>
      <c r="R129" s="464"/>
    </row>
    <row r="130" spans="1:18" ht="15" customHeight="1" x14ac:dyDescent="0.3">
      <c r="A130" s="173">
        <v>423311</v>
      </c>
      <c r="B130" s="577" t="s">
        <v>149</v>
      </c>
      <c r="C130" s="347">
        <f t="shared" si="28"/>
        <v>500000</v>
      </c>
      <c r="D130" s="332"/>
      <c r="E130" s="333"/>
      <c r="F130" s="333"/>
      <c r="G130" s="333"/>
      <c r="H130" s="333"/>
      <c r="I130" s="339">
        <v>500000</v>
      </c>
      <c r="J130" s="555"/>
      <c r="K130" s="218"/>
      <c r="L130" s="440"/>
      <c r="M130" s="442"/>
      <c r="N130" s="442"/>
      <c r="O130" s="442"/>
      <c r="P130" s="442"/>
      <c r="Q130" s="442"/>
      <c r="R130" s="491"/>
    </row>
    <row r="131" spans="1:18" ht="15" customHeight="1" x14ac:dyDescent="0.3">
      <c r="A131" s="173">
        <v>423321</v>
      </c>
      <c r="B131" s="577" t="s">
        <v>60</v>
      </c>
      <c r="C131" s="347">
        <f t="shared" si="28"/>
        <v>600000</v>
      </c>
      <c r="D131" s="332"/>
      <c r="E131" s="333"/>
      <c r="F131" s="333"/>
      <c r="G131" s="333"/>
      <c r="H131" s="333"/>
      <c r="I131" s="339">
        <v>600000</v>
      </c>
      <c r="J131" s="555"/>
      <c r="K131" s="218"/>
      <c r="L131" s="440"/>
      <c r="M131" s="442"/>
      <c r="N131" s="442"/>
      <c r="O131" s="442"/>
      <c r="P131" s="442"/>
      <c r="Q131" s="442"/>
      <c r="R131" s="491"/>
    </row>
    <row r="132" spans="1:18" ht="15" customHeight="1" x14ac:dyDescent="0.3">
      <c r="A132" s="173">
        <v>423323</v>
      </c>
      <c r="B132" s="577" t="s">
        <v>133</v>
      </c>
      <c r="C132" s="347">
        <f t="shared" si="28"/>
        <v>300000</v>
      </c>
      <c r="D132" s="332"/>
      <c r="E132" s="333"/>
      <c r="F132" s="333"/>
      <c r="G132" s="333"/>
      <c r="H132" s="333"/>
      <c r="I132" s="339">
        <v>300000</v>
      </c>
      <c r="J132" s="555"/>
      <c r="K132" s="218"/>
      <c r="L132" s="440"/>
      <c r="M132" s="442"/>
      <c r="N132" s="442"/>
      <c r="O132" s="442"/>
      <c r="P132" s="442"/>
      <c r="Q132" s="442"/>
      <c r="R132" s="491"/>
    </row>
    <row r="133" spans="1:18" ht="15" customHeight="1" x14ac:dyDescent="0.3">
      <c r="A133" s="173">
        <v>42339901</v>
      </c>
      <c r="B133" s="577" t="s">
        <v>160</v>
      </c>
      <c r="C133" s="347">
        <f t="shared" si="28"/>
        <v>1500000</v>
      </c>
      <c r="D133" s="332"/>
      <c r="E133" s="333"/>
      <c r="F133" s="333"/>
      <c r="G133" s="333">
        <v>1129000</v>
      </c>
      <c r="H133" s="333"/>
      <c r="I133" s="339">
        <v>371000</v>
      </c>
      <c r="J133" s="555"/>
      <c r="K133" s="218"/>
      <c r="L133" s="440"/>
      <c r="M133" s="442"/>
      <c r="N133" s="442"/>
      <c r="O133" s="442"/>
      <c r="P133" s="442"/>
      <c r="Q133" s="442"/>
      <c r="R133" s="491"/>
    </row>
    <row r="134" spans="1:18" ht="15" customHeight="1" x14ac:dyDescent="0.3">
      <c r="A134" s="285">
        <v>423400</v>
      </c>
      <c r="B134" s="578" t="s">
        <v>331</v>
      </c>
      <c r="C134" s="297">
        <f>SUM(D134:I134)</f>
        <v>5644000</v>
      </c>
      <c r="D134" s="298">
        <f>SUM(D135:D137)</f>
        <v>0</v>
      </c>
      <c r="E134" s="299">
        <f t="shared" ref="E134:H134" si="54">SUM(E135:E137)</f>
        <v>0</v>
      </c>
      <c r="F134" s="299">
        <f t="shared" si="54"/>
        <v>0</v>
      </c>
      <c r="G134" s="299">
        <f t="shared" si="54"/>
        <v>0</v>
      </c>
      <c r="H134" s="299">
        <f t="shared" si="54"/>
        <v>0</v>
      </c>
      <c r="I134" s="300">
        <f>SUM(I135:I137)</f>
        <v>5644000</v>
      </c>
      <c r="J134" s="554"/>
      <c r="K134" s="458"/>
      <c r="L134" s="464"/>
      <c r="M134" s="464"/>
      <c r="N134" s="464"/>
      <c r="O134" s="464"/>
      <c r="P134" s="464"/>
      <c r="Q134" s="464"/>
      <c r="R134" s="464"/>
    </row>
    <row r="135" spans="1:18" ht="15" customHeight="1" x14ac:dyDescent="0.3">
      <c r="A135" s="173">
        <v>423431</v>
      </c>
      <c r="B135" s="577" t="s">
        <v>61</v>
      </c>
      <c r="C135" s="347">
        <f t="shared" si="28"/>
        <v>4800000</v>
      </c>
      <c r="D135" s="332"/>
      <c r="E135" s="333"/>
      <c r="F135" s="333"/>
      <c r="G135" s="333"/>
      <c r="H135" s="333"/>
      <c r="I135" s="339">
        <v>4800000</v>
      </c>
      <c r="J135" s="555"/>
      <c r="K135" s="218"/>
      <c r="L135" s="440"/>
      <c r="M135" s="442"/>
      <c r="N135" s="442"/>
      <c r="O135" s="442"/>
      <c r="P135" s="442"/>
      <c r="Q135" s="442"/>
      <c r="R135" s="491"/>
    </row>
    <row r="136" spans="1:18" ht="15" customHeight="1" x14ac:dyDescent="0.3">
      <c r="A136" s="173">
        <v>423432</v>
      </c>
      <c r="B136" s="577" t="s">
        <v>62</v>
      </c>
      <c r="C136" s="347">
        <f t="shared" si="28"/>
        <v>700000</v>
      </c>
      <c r="D136" s="332"/>
      <c r="E136" s="333"/>
      <c r="F136" s="333"/>
      <c r="G136" s="333"/>
      <c r="H136" s="333"/>
      <c r="I136" s="339">
        <v>700000</v>
      </c>
      <c r="J136" s="555"/>
      <c r="K136" s="218"/>
      <c r="L136" s="440"/>
      <c r="M136" s="442"/>
      <c r="N136" s="442"/>
      <c r="O136" s="442"/>
      <c r="P136" s="442"/>
      <c r="Q136" s="442"/>
      <c r="R136" s="491"/>
    </row>
    <row r="137" spans="1:18" ht="15" customHeight="1" x14ac:dyDescent="0.3">
      <c r="A137" s="173">
        <v>423449</v>
      </c>
      <c r="B137" s="577" t="s">
        <v>140</v>
      </c>
      <c r="C137" s="347">
        <f t="shared" si="28"/>
        <v>144000</v>
      </c>
      <c r="D137" s="332"/>
      <c r="E137" s="333"/>
      <c r="F137" s="333"/>
      <c r="G137" s="333"/>
      <c r="H137" s="333"/>
      <c r="I137" s="339">
        <v>144000</v>
      </c>
      <c r="J137" s="555"/>
      <c r="K137" s="218"/>
      <c r="L137" s="440"/>
      <c r="M137" s="442"/>
      <c r="N137" s="442"/>
      <c r="O137" s="442"/>
      <c r="P137" s="442"/>
      <c r="Q137" s="442"/>
      <c r="R137" s="491"/>
    </row>
    <row r="138" spans="1:18" ht="15" customHeight="1" x14ac:dyDescent="0.3">
      <c r="A138" s="285">
        <v>423500</v>
      </c>
      <c r="B138" s="578" t="s">
        <v>332</v>
      </c>
      <c r="C138" s="297">
        <f>SUM(D138:I138)</f>
        <v>21516000</v>
      </c>
      <c r="D138" s="298">
        <f>SUM(D139:D151)</f>
        <v>0</v>
      </c>
      <c r="E138" s="299">
        <f t="shared" ref="E138:H138" si="55">SUM(E139:E151)</f>
        <v>0</v>
      </c>
      <c r="F138" s="299">
        <f t="shared" si="55"/>
        <v>0</v>
      </c>
      <c r="G138" s="299">
        <f t="shared" si="55"/>
        <v>0</v>
      </c>
      <c r="H138" s="299">
        <f t="shared" si="55"/>
        <v>0</v>
      </c>
      <c r="I138" s="300">
        <f>SUM(I139:I151)</f>
        <v>21516000</v>
      </c>
      <c r="J138" s="554"/>
      <c r="K138" s="458"/>
      <c r="L138" s="464"/>
      <c r="M138" s="464"/>
      <c r="N138" s="464"/>
      <c r="O138" s="464"/>
      <c r="P138" s="464"/>
      <c r="Q138" s="464"/>
      <c r="R138" s="464"/>
    </row>
    <row r="139" spans="1:18" ht="14.1" customHeight="1" x14ac:dyDescent="0.3">
      <c r="A139" s="173">
        <v>423521</v>
      </c>
      <c r="B139" s="577" t="s">
        <v>151</v>
      </c>
      <c r="C139" s="347">
        <f>SUM(D139:I139)</f>
        <v>800000</v>
      </c>
      <c r="D139" s="332"/>
      <c r="E139" s="333"/>
      <c r="F139" s="333"/>
      <c r="G139" s="333"/>
      <c r="H139" s="333"/>
      <c r="I139" s="339">
        <v>800000</v>
      </c>
      <c r="J139" s="555"/>
      <c r="K139" s="218"/>
      <c r="L139" s="440"/>
      <c r="M139" s="442"/>
      <c r="N139" s="442"/>
      <c r="O139" s="442"/>
      <c r="P139" s="442"/>
      <c r="Q139" s="442"/>
      <c r="R139" s="491"/>
    </row>
    <row r="140" spans="1:18" ht="14.1" customHeight="1" x14ac:dyDescent="0.3">
      <c r="A140" s="173">
        <v>423541</v>
      </c>
      <c r="B140" s="577" t="s">
        <v>166</v>
      </c>
      <c r="C140" s="347">
        <f t="shared" si="28"/>
        <v>10700000</v>
      </c>
      <c r="D140" s="332"/>
      <c r="E140" s="333"/>
      <c r="F140" s="333"/>
      <c r="G140" s="333"/>
      <c r="H140" s="333"/>
      <c r="I140" s="339">
        <v>10700000</v>
      </c>
      <c r="J140" s="592"/>
      <c r="K140" s="218"/>
      <c r="L140" s="440"/>
      <c r="M140" s="442"/>
      <c r="N140" s="442"/>
      <c r="O140" s="442"/>
      <c r="P140" s="442"/>
      <c r="Q140" s="442"/>
      <c r="R140" s="491"/>
    </row>
    <row r="141" spans="1:18" ht="14.1" customHeight="1" x14ac:dyDescent="0.3">
      <c r="A141" s="173">
        <v>423542</v>
      </c>
      <c r="B141" s="577" t="s">
        <v>150</v>
      </c>
      <c r="C141" s="347">
        <f t="shared" si="28"/>
        <v>150000</v>
      </c>
      <c r="D141" s="332"/>
      <c r="E141" s="333"/>
      <c r="F141" s="333"/>
      <c r="G141" s="333"/>
      <c r="H141" s="333"/>
      <c r="I141" s="339">
        <v>150000</v>
      </c>
      <c r="J141" s="555"/>
      <c r="K141" s="218"/>
      <c r="L141" s="440"/>
      <c r="M141" s="442"/>
      <c r="N141" s="442"/>
      <c r="O141" s="442"/>
      <c r="P141" s="442"/>
      <c r="Q141" s="442"/>
      <c r="R141" s="491"/>
    </row>
    <row r="142" spans="1:18" ht="14.1" customHeight="1" x14ac:dyDescent="0.3">
      <c r="A142" s="173">
        <v>423591</v>
      </c>
      <c r="B142" s="577" t="s">
        <v>63</v>
      </c>
      <c r="C142" s="347">
        <f t="shared" si="28"/>
        <v>1700000</v>
      </c>
      <c r="D142" s="332"/>
      <c r="E142" s="333"/>
      <c r="F142" s="333"/>
      <c r="G142" s="333"/>
      <c r="H142" s="333"/>
      <c r="I142" s="339">
        <v>1700000</v>
      </c>
      <c r="J142" s="555"/>
      <c r="K142" s="218"/>
      <c r="L142" s="440"/>
      <c r="M142" s="442"/>
      <c r="N142" s="442"/>
      <c r="O142" s="442"/>
      <c r="P142" s="442"/>
      <c r="Q142" s="442"/>
      <c r="R142" s="491"/>
    </row>
    <row r="143" spans="1:18" ht="14.1" customHeight="1" x14ac:dyDescent="0.3">
      <c r="A143" s="173">
        <v>42359901</v>
      </c>
      <c r="B143" s="577" t="s">
        <v>64</v>
      </c>
      <c r="C143" s="347">
        <f t="shared" si="28"/>
        <v>600000</v>
      </c>
      <c r="D143" s="332"/>
      <c r="E143" s="333"/>
      <c r="F143" s="333"/>
      <c r="G143" s="333"/>
      <c r="H143" s="333"/>
      <c r="I143" s="339">
        <v>600000</v>
      </c>
      <c r="J143" s="555"/>
      <c r="K143" s="218"/>
      <c r="L143" s="440"/>
      <c r="M143" s="442"/>
      <c r="N143" s="442"/>
      <c r="O143" s="442"/>
      <c r="P143" s="442"/>
      <c r="Q143" s="442"/>
      <c r="R143" s="491"/>
    </row>
    <row r="144" spans="1:18" ht="14.1" customHeight="1" x14ac:dyDescent="0.3">
      <c r="A144" s="173">
        <v>42359903</v>
      </c>
      <c r="B144" s="577" t="s">
        <v>131</v>
      </c>
      <c r="C144" s="347">
        <f t="shared" si="28"/>
        <v>600000</v>
      </c>
      <c r="D144" s="332"/>
      <c r="E144" s="333"/>
      <c r="F144" s="333"/>
      <c r="G144" s="333"/>
      <c r="H144" s="333"/>
      <c r="I144" s="339">
        <v>600000</v>
      </c>
      <c r="J144" s="555"/>
      <c r="K144" s="218"/>
      <c r="L144" s="440"/>
      <c r="M144" s="442"/>
      <c r="N144" s="442"/>
      <c r="O144" s="442"/>
      <c r="P144" s="442"/>
      <c r="Q144" s="442"/>
      <c r="R144" s="491"/>
    </row>
    <row r="145" spans="1:19" ht="14.1" customHeight="1" x14ac:dyDescent="0.3">
      <c r="A145" s="173">
        <v>42359904</v>
      </c>
      <c r="B145" s="577" t="s">
        <v>153</v>
      </c>
      <c r="C145" s="347">
        <f t="shared" si="28"/>
        <v>500000</v>
      </c>
      <c r="D145" s="332"/>
      <c r="E145" s="333"/>
      <c r="F145" s="333"/>
      <c r="G145" s="333"/>
      <c r="H145" s="333"/>
      <c r="I145" s="339">
        <v>500000</v>
      </c>
      <c r="J145" s="555"/>
      <c r="K145" s="218"/>
      <c r="L145" s="440"/>
      <c r="M145" s="442"/>
      <c r="N145" s="442"/>
      <c r="O145" s="442"/>
      <c r="P145" s="442"/>
      <c r="Q145" s="442"/>
      <c r="R145" s="491"/>
    </row>
    <row r="146" spans="1:19" ht="14.1" customHeight="1" x14ac:dyDescent="0.3">
      <c r="A146" s="173">
        <v>42359905</v>
      </c>
      <c r="B146" s="577" t="s">
        <v>152</v>
      </c>
      <c r="C146" s="347">
        <f>SUM(D146:I146)</f>
        <v>500000</v>
      </c>
      <c r="D146" s="332"/>
      <c r="E146" s="333"/>
      <c r="F146" s="333"/>
      <c r="G146" s="333"/>
      <c r="H146" s="333"/>
      <c r="I146" s="339">
        <v>500000</v>
      </c>
      <c r="J146" s="555"/>
      <c r="K146" s="218"/>
      <c r="L146" s="440"/>
      <c r="M146" s="442"/>
      <c r="N146" s="442"/>
      <c r="O146" s="442"/>
      <c r="P146" s="442"/>
      <c r="Q146" s="442"/>
      <c r="R146" s="491"/>
    </row>
    <row r="147" spans="1:19" ht="14.1" customHeight="1" x14ac:dyDescent="0.3">
      <c r="A147" s="173">
        <v>42359906</v>
      </c>
      <c r="B147" s="577" t="s">
        <v>65</v>
      </c>
      <c r="C147" s="347">
        <f t="shared" si="28"/>
        <v>4000000</v>
      </c>
      <c r="D147" s="332"/>
      <c r="E147" s="333"/>
      <c r="F147" s="333"/>
      <c r="G147" s="333"/>
      <c r="H147" s="333"/>
      <c r="I147" s="339">
        <v>4000000</v>
      </c>
      <c r="J147" s="555"/>
      <c r="K147" s="218"/>
      <c r="L147" s="440"/>
      <c r="M147" s="442"/>
      <c r="N147" s="442"/>
      <c r="O147" s="442"/>
      <c r="P147" s="442"/>
      <c r="Q147" s="442"/>
      <c r="R147" s="491"/>
    </row>
    <row r="148" spans="1:19" ht="14.1" customHeight="1" x14ac:dyDescent="0.3">
      <c r="A148" s="173">
        <v>42359907</v>
      </c>
      <c r="B148" s="577" t="s">
        <v>66</v>
      </c>
      <c r="C148" s="347">
        <f t="shared" si="28"/>
        <v>206000</v>
      </c>
      <c r="D148" s="332"/>
      <c r="E148" s="333"/>
      <c r="F148" s="333"/>
      <c r="G148" s="333"/>
      <c r="H148" s="333"/>
      <c r="I148" s="339">
        <v>206000</v>
      </c>
      <c r="J148" s="555"/>
      <c r="K148" s="218"/>
      <c r="L148" s="440"/>
      <c r="M148" s="442"/>
      <c r="N148" s="442"/>
      <c r="O148" s="442"/>
      <c r="P148" s="442"/>
      <c r="Q148" s="442"/>
      <c r="R148" s="491"/>
    </row>
    <row r="149" spans="1:19" ht="14.1" customHeight="1" x14ac:dyDescent="0.3">
      <c r="A149" s="173">
        <v>42359910</v>
      </c>
      <c r="B149" s="577" t="s">
        <v>183</v>
      </c>
      <c r="C149" s="347">
        <f t="shared" si="28"/>
        <v>620000</v>
      </c>
      <c r="D149" s="332"/>
      <c r="E149" s="333"/>
      <c r="F149" s="333"/>
      <c r="G149" s="333"/>
      <c r="H149" s="333"/>
      <c r="I149" s="339">
        <v>620000</v>
      </c>
      <c r="J149" s="592"/>
      <c r="K149" s="218"/>
      <c r="L149" s="440"/>
      <c r="M149" s="442"/>
      <c r="N149" s="442"/>
      <c r="O149" s="442"/>
      <c r="P149" s="442"/>
      <c r="Q149" s="442"/>
      <c r="R149" s="491"/>
      <c r="S149" s="221"/>
    </row>
    <row r="150" spans="1:19" ht="14.1" customHeight="1" x14ac:dyDescent="0.3">
      <c r="A150" s="573">
        <v>42359911</v>
      </c>
      <c r="B150" s="585" t="s">
        <v>225</v>
      </c>
      <c r="C150" s="347">
        <f t="shared" si="28"/>
        <v>540000</v>
      </c>
      <c r="D150" s="332"/>
      <c r="E150" s="333"/>
      <c r="F150" s="333"/>
      <c r="G150" s="333"/>
      <c r="H150" s="333"/>
      <c r="I150" s="339">
        <v>540000</v>
      </c>
      <c r="J150" s="555"/>
      <c r="K150" s="218"/>
      <c r="L150" s="440"/>
      <c r="M150" s="442"/>
      <c r="N150" s="442"/>
      <c r="O150" s="442"/>
      <c r="P150" s="442"/>
      <c r="Q150" s="442"/>
      <c r="R150" s="491"/>
      <c r="S150" s="221"/>
    </row>
    <row r="151" spans="1:19" ht="14.1" customHeight="1" thickBot="1" x14ac:dyDescent="0.35">
      <c r="A151" s="179">
        <v>42359912</v>
      </c>
      <c r="B151" s="586" t="s">
        <v>362</v>
      </c>
      <c r="C151" s="373">
        <f t="shared" si="28"/>
        <v>600000</v>
      </c>
      <c r="D151" s="374"/>
      <c r="E151" s="375"/>
      <c r="F151" s="375"/>
      <c r="G151" s="375"/>
      <c r="H151" s="375"/>
      <c r="I151" s="376">
        <v>600000</v>
      </c>
      <c r="J151" s="592"/>
      <c r="K151" s="218"/>
      <c r="L151" s="440"/>
      <c r="M151" s="442"/>
      <c r="N151" s="442"/>
      <c r="O151" s="442"/>
      <c r="P151" s="442"/>
      <c r="Q151" s="442"/>
      <c r="R151" s="491"/>
    </row>
    <row r="152" spans="1:19" ht="16.5" customHeight="1" thickBot="1" x14ac:dyDescent="0.35">
      <c r="A152" s="658" t="s">
        <v>4</v>
      </c>
      <c r="B152" s="659" t="s">
        <v>230</v>
      </c>
      <c r="C152" s="660" t="s">
        <v>264</v>
      </c>
      <c r="D152" s="661"/>
      <c r="E152" s="661"/>
      <c r="F152" s="661"/>
      <c r="G152" s="661"/>
      <c r="H152" s="661"/>
      <c r="I152" s="662"/>
      <c r="J152" s="551"/>
      <c r="K152" s="273"/>
      <c r="L152" s="273"/>
      <c r="M152" s="515"/>
      <c r="N152" s="515"/>
      <c r="O152" s="515"/>
      <c r="P152" s="515"/>
      <c r="Q152" s="515"/>
      <c r="R152" s="515"/>
    </row>
    <row r="153" spans="1:19" ht="16.5" customHeight="1" x14ac:dyDescent="0.3">
      <c r="A153" s="649"/>
      <c r="B153" s="651"/>
      <c r="C153" s="641" t="s">
        <v>309</v>
      </c>
      <c r="D153" s="643" t="s">
        <v>265</v>
      </c>
      <c r="E153" s="644"/>
      <c r="F153" s="644"/>
      <c r="G153" s="644"/>
      <c r="H153" s="645" t="s">
        <v>233</v>
      </c>
      <c r="I153" s="646" t="s">
        <v>234</v>
      </c>
      <c r="J153" s="558"/>
      <c r="K153" s="513"/>
      <c r="L153" s="514"/>
      <c r="M153" s="273"/>
      <c r="N153" s="515"/>
      <c r="O153" s="515"/>
      <c r="P153" s="515"/>
      <c r="Q153" s="273"/>
      <c r="R153" s="273"/>
    </row>
    <row r="154" spans="1:19" ht="21" customHeight="1" x14ac:dyDescent="0.3">
      <c r="A154" s="649"/>
      <c r="B154" s="651"/>
      <c r="C154" s="642"/>
      <c r="D154" s="613" t="s">
        <v>266</v>
      </c>
      <c r="E154" s="614" t="s">
        <v>236</v>
      </c>
      <c r="F154" s="614" t="s">
        <v>237</v>
      </c>
      <c r="G154" s="614" t="s">
        <v>238</v>
      </c>
      <c r="H154" s="644"/>
      <c r="I154" s="647"/>
      <c r="J154" s="558"/>
      <c r="K154" s="513"/>
      <c r="L154" s="514"/>
      <c r="M154" s="272"/>
      <c r="N154" s="272"/>
      <c r="O154" s="272"/>
      <c r="P154" s="272"/>
      <c r="Q154" s="515"/>
      <c r="R154" s="515"/>
    </row>
    <row r="155" spans="1:19" ht="16.5" customHeight="1" x14ac:dyDescent="0.3">
      <c r="A155" s="200" t="s">
        <v>239</v>
      </c>
      <c r="B155" s="244" t="s">
        <v>240</v>
      </c>
      <c r="C155" s="247" t="s">
        <v>241</v>
      </c>
      <c r="D155" s="246" t="s">
        <v>242</v>
      </c>
      <c r="E155" s="167" t="s">
        <v>243</v>
      </c>
      <c r="F155" s="167" t="s">
        <v>244</v>
      </c>
      <c r="G155" s="167" t="s">
        <v>245</v>
      </c>
      <c r="H155" s="167" t="s">
        <v>246</v>
      </c>
      <c r="I155" s="168" t="s">
        <v>247</v>
      </c>
      <c r="J155" s="552"/>
      <c r="K155" s="461"/>
      <c r="L155" s="462"/>
      <c r="M155" s="462"/>
      <c r="N155" s="462"/>
      <c r="O155" s="462"/>
      <c r="P155" s="462"/>
      <c r="Q155" s="462"/>
      <c r="R155" s="462"/>
    </row>
    <row r="156" spans="1:19" ht="16.5" customHeight="1" x14ac:dyDescent="0.3">
      <c r="A156" s="301">
        <v>423711</v>
      </c>
      <c r="B156" s="302" t="s">
        <v>67</v>
      </c>
      <c r="C156" s="297">
        <f>SUM(D156:I156)</f>
        <v>600000</v>
      </c>
      <c r="D156" s="303"/>
      <c r="E156" s="304"/>
      <c r="F156" s="304"/>
      <c r="G156" s="304"/>
      <c r="H156" s="304"/>
      <c r="I156" s="371">
        <v>600000</v>
      </c>
      <c r="J156" s="560"/>
      <c r="K156" s="452"/>
      <c r="L156" s="464"/>
      <c r="M156" s="450"/>
      <c r="N156" s="450"/>
      <c r="O156" s="450"/>
      <c r="P156" s="450"/>
      <c r="Q156" s="450"/>
      <c r="R156" s="492"/>
    </row>
    <row r="157" spans="1:19" ht="16.5" customHeight="1" x14ac:dyDescent="0.3">
      <c r="A157" s="301">
        <v>423911</v>
      </c>
      <c r="B157" s="302" t="s">
        <v>136</v>
      </c>
      <c r="C157" s="297">
        <f t="shared" si="28"/>
        <v>10000</v>
      </c>
      <c r="D157" s="303"/>
      <c r="E157" s="304"/>
      <c r="F157" s="304"/>
      <c r="G157" s="304"/>
      <c r="H157" s="304"/>
      <c r="I157" s="371">
        <v>10000</v>
      </c>
      <c r="J157" s="560"/>
      <c r="K157" s="452"/>
      <c r="L157" s="464"/>
      <c r="M157" s="450"/>
      <c r="N157" s="450"/>
      <c r="O157" s="450"/>
      <c r="P157" s="450"/>
      <c r="Q157" s="450"/>
      <c r="R157" s="492"/>
    </row>
    <row r="158" spans="1:19" ht="16.5" customHeight="1" x14ac:dyDescent="0.3">
      <c r="A158" s="171">
        <v>424000</v>
      </c>
      <c r="B158" s="238" t="s">
        <v>284</v>
      </c>
      <c r="C158" s="254">
        <f>SUM(D158:I158)</f>
        <v>5096799</v>
      </c>
      <c r="D158" s="250">
        <f>SUM(D159:D160)</f>
        <v>0</v>
      </c>
      <c r="E158" s="172">
        <f t="shared" ref="E158:H158" si="56">SUM(E159:E160)</f>
        <v>0</v>
      </c>
      <c r="F158" s="172">
        <f t="shared" si="56"/>
        <v>0</v>
      </c>
      <c r="G158" s="172">
        <f t="shared" si="56"/>
        <v>834000</v>
      </c>
      <c r="H158" s="172">
        <f t="shared" si="56"/>
        <v>0</v>
      </c>
      <c r="I158" s="176">
        <f>SUM(I159:I160)</f>
        <v>4262799</v>
      </c>
      <c r="J158" s="553"/>
      <c r="K158" s="273"/>
      <c r="L158" s="463"/>
      <c r="M158" s="463"/>
      <c r="N158" s="463"/>
      <c r="O158" s="463"/>
      <c r="P158" s="463"/>
      <c r="Q158" s="463"/>
      <c r="R158" s="463"/>
    </row>
    <row r="159" spans="1:19" ht="16.5" customHeight="1" x14ac:dyDescent="0.3">
      <c r="A159" s="301">
        <v>424331</v>
      </c>
      <c r="B159" s="302" t="s">
        <v>69</v>
      </c>
      <c r="C159" s="297">
        <f t="shared" si="28"/>
        <v>1900000</v>
      </c>
      <c r="D159" s="303"/>
      <c r="E159" s="304"/>
      <c r="F159" s="304"/>
      <c r="G159" s="304">
        <v>834000</v>
      </c>
      <c r="H159" s="304"/>
      <c r="I159" s="305">
        <v>1066000</v>
      </c>
      <c r="J159" s="560"/>
      <c r="K159" s="452"/>
      <c r="L159" s="464"/>
      <c r="M159" s="450"/>
      <c r="N159" s="450"/>
      <c r="O159" s="450"/>
      <c r="P159" s="450"/>
      <c r="Q159" s="450"/>
      <c r="R159" s="450"/>
    </row>
    <row r="160" spans="1:19" ht="16.5" customHeight="1" x14ac:dyDescent="0.3">
      <c r="A160" s="301">
        <v>424911</v>
      </c>
      <c r="B160" s="302" t="s">
        <v>70</v>
      </c>
      <c r="C160" s="297">
        <f>SUM(D160:I160)</f>
        <v>3196799</v>
      </c>
      <c r="D160" s="303"/>
      <c r="E160" s="304"/>
      <c r="F160" s="304"/>
      <c r="G160" s="304"/>
      <c r="H160" s="304"/>
      <c r="I160" s="305">
        <v>3196799</v>
      </c>
      <c r="J160" s="560"/>
      <c r="K160" s="452"/>
      <c r="L160" s="464"/>
      <c r="M160" s="450"/>
      <c r="N160" s="450"/>
      <c r="O160" s="450"/>
      <c r="P160" s="450"/>
      <c r="Q160" s="450"/>
      <c r="R160" s="450"/>
    </row>
    <row r="161" spans="1:18" ht="16.5" customHeight="1" x14ac:dyDescent="0.3">
      <c r="A161" s="171">
        <v>425000</v>
      </c>
      <c r="B161" s="238" t="s">
        <v>285</v>
      </c>
      <c r="C161" s="254">
        <f>SUM(D161:I161)</f>
        <v>13380000</v>
      </c>
      <c r="D161" s="250">
        <f>D162+D166</f>
        <v>0</v>
      </c>
      <c r="E161" s="172">
        <f t="shared" ref="E161:H161" si="57">E162+E166</f>
        <v>0</v>
      </c>
      <c r="F161" s="172">
        <f t="shared" si="57"/>
        <v>0</v>
      </c>
      <c r="G161" s="172">
        <f>G162+G166</f>
        <v>5377000</v>
      </c>
      <c r="H161" s="172">
        <f t="shared" si="57"/>
        <v>0</v>
      </c>
      <c r="I161" s="176">
        <f>I162+I166</f>
        <v>8003000</v>
      </c>
      <c r="J161" s="553"/>
      <c r="K161" s="273"/>
      <c r="L161" s="463"/>
      <c r="M161" s="463"/>
      <c r="N161" s="463"/>
      <c r="O161" s="463"/>
      <c r="P161" s="463"/>
      <c r="Q161" s="463"/>
      <c r="R161" s="463"/>
    </row>
    <row r="162" spans="1:18" ht="16.5" customHeight="1" x14ac:dyDescent="0.3">
      <c r="A162" s="285">
        <v>425100</v>
      </c>
      <c r="B162" s="286" t="s">
        <v>333</v>
      </c>
      <c r="C162" s="297">
        <f>SUM(D162:I162)</f>
        <v>8080000</v>
      </c>
      <c r="D162" s="298">
        <f>SUM(D163:D165)</f>
        <v>0</v>
      </c>
      <c r="E162" s="298">
        <f t="shared" ref="E162:I162" si="58">SUM(E163:E165)</f>
        <v>0</v>
      </c>
      <c r="F162" s="298">
        <f t="shared" si="58"/>
        <v>0</v>
      </c>
      <c r="G162" s="298">
        <f t="shared" si="58"/>
        <v>3774000</v>
      </c>
      <c r="H162" s="298">
        <f t="shared" si="58"/>
        <v>0</v>
      </c>
      <c r="I162" s="306">
        <f t="shared" si="58"/>
        <v>4306000</v>
      </c>
      <c r="J162" s="554"/>
      <c r="K162" s="458"/>
      <c r="L162" s="464"/>
      <c r="M162" s="464"/>
      <c r="N162" s="464"/>
      <c r="O162" s="464"/>
      <c r="P162" s="464"/>
      <c r="Q162" s="464"/>
      <c r="R162" s="464"/>
    </row>
    <row r="163" spans="1:18" ht="16.5" customHeight="1" x14ac:dyDescent="0.3">
      <c r="A163" s="425">
        <v>425115</v>
      </c>
      <c r="B163" s="426" t="s">
        <v>354</v>
      </c>
      <c r="C163" s="413">
        <f>SUM(D163:I163)</f>
        <v>480000</v>
      </c>
      <c r="D163" s="427"/>
      <c r="E163" s="428"/>
      <c r="F163" s="428"/>
      <c r="G163" s="428"/>
      <c r="H163" s="428"/>
      <c r="I163" s="429">
        <v>480000</v>
      </c>
      <c r="J163" s="566"/>
      <c r="K163" s="448"/>
      <c r="L163" s="449"/>
      <c r="M163" s="449"/>
      <c r="N163" s="449"/>
      <c r="O163" s="449"/>
      <c r="P163" s="449"/>
      <c r="Q163" s="449"/>
      <c r="R163" s="449"/>
    </row>
    <row r="164" spans="1:18" ht="16.5" customHeight="1" x14ac:dyDescent="0.3">
      <c r="A164" s="173">
        <v>425117</v>
      </c>
      <c r="B164" s="227" t="s">
        <v>72</v>
      </c>
      <c r="C164" s="347">
        <f t="shared" si="28"/>
        <v>380000</v>
      </c>
      <c r="D164" s="332"/>
      <c r="E164" s="333"/>
      <c r="F164" s="333"/>
      <c r="G164" s="341"/>
      <c r="H164" s="341"/>
      <c r="I164" s="339">
        <v>380000</v>
      </c>
      <c r="J164" s="567"/>
      <c r="K164" s="495"/>
      <c r="L164" s="449"/>
      <c r="M164" s="496"/>
      <c r="N164" s="496"/>
      <c r="O164" s="496"/>
      <c r="P164" s="497"/>
      <c r="Q164" s="497"/>
      <c r="R164" s="497"/>
    </row>
    <row r="165" spans="1:18" ht="16.5" customHeight="1" x14ac:dyDescent="0.3">
      <c r="A165" s="173">
        <v>425119</v>
      </c>
      <c r="B165" s="227" t="s">
        <v>164</v>
      </c>
      <c r="C165" s="347">
        <f>SUM(D165:I165)</f>
        <v>7220000</v>
      </c>
      <c r="D165" s="332"/>
      <c r="E165" s="333"/>
      <c r="F165" s="333"/>
      <c r="G165" s="341">
        <v>3774000</v>
      </c>
      <c r="H165" s="341"/>
      <c r="I165" s="339">
        <v>3446000</v>
      </c>
      <c r="J165" s="567"/>
      <c r="K165" s="495"/>
      <c r="L165" s="449"/>
      <c r="M165" s="496"/>
      <c r="N165" s="496"/>
      <c r="O165" s="496"/>
      <c r="P165" s="497"/>
      <c r="Q165" s="497"/>
      <c r="R165" s="497"/>
    </row>
    <row r="166" spans="1:18" ht="16.5" customHeight="1" x14ac:dyDescent="0.3">
      <c r="A166" s="285">
        <v>425200</v>
      </c>
      <c r="B166" s="286" t="s">
        <v>334</v>
      </c>
      <c r="C166" s="297">
        <f>SUM(D166:I166)</f>
        <v>5300000</v>
      </c>
      <c r="D166" s="298">
        <f t="shared" ref="D166:H166" si="59">SUM(D167:D173)</f>
        <v>0</v>
      </c>
      <c r="E166" s="299">
        <f t="shared" si="59"/>
        <v>0</v>
      </c>
      <c r="F166" s="299">
        <f t="shared" si="59"/>
        <v>0</v>
      </c>
      <c r="G166" s="299">
        <f t="shared" si="59"/>
        <v>1603000</v>
      </c>
      <c r="H166" s="299">
        <f t="shared" si="59"/>
        <v>0</v>
      </c>
      <c r="I166" s="300">
        <f>SUM(I167:I173)</f>
        <v>3697000</v>
      </c>
      <c r="J166" s="554"/>
      <c r="K166" s="458"/>
      <c r="L166" s="464"/>
      <c r="M166" s="464"/>
      <c r="N166" s="464"/>
      <c r="O166" s="464"/>
      <c r="P166" s="464"/>
      <c r="Q166" s="464"/>
      <c r="R166" s="464"/>
    </row>
    <row r="167" spans="1:18" ht="16.5" customHeight="1" x14ac:dyDescent="0.3">
      <c r="A167" s="173">
        <v>425211</v>
      </c>
      <c r="B167" s="227" t="s">
        <v>73</v>
      </c>
      <c r="C167" s="347">
        <f t="shared" si="28"/>
        <v>500000</v>
      </c>
      <c r="D167" s="332"/>
      <c r="E167" s="333"/>
      <c r="F167" s="333"/>
      <c r="G167" s="341"/>
      <c r="H167" s="341"/>
      <c r="I167" s="339">
        <v>500000</v>
      </c>
      <c r="J167" s="555"/>
      <c r="K167" s="218"/>
      <c r="L167" s="440"/>
      <c r="M167" s="442"/>
      <c r="N167" s="442"/>
      <c r="O167" s="442"/>
      <c r="P167" s="491"/>
      <c r="Q167" s="491"/>
      <c r="R167" s="491"/>
    </row>
    <row r="168" spans="1:18" ht="16.5" customHeight="1" x14ac:dyDescent="0.3">
      <c r="A168" s="173">
        <v>425222</v>
      </c>
      <c r="B168" s="227" t="s">
        <v>74</v>
      </c>
      <c r="C168" s="347">
        <f t="shared" si="28"/>
        <v>120000</v>
      </c>
      <c r="D168" s="332"/>
      <c r="E168" s="333"/>
      <c r="F168" s="333"/>
      <c r="G168" s="341">
        <v>20000</v>
      </c>
      <c r="H168" s="341"/>
      <c r="I168" s="339">
        <v>100000</v>
      </c>
      <c r="J168" s="555"/>
      <c r="K168" s="218"/>
      <c r="L168" s="440"/>
      <c r="M168" s="442"/>
      <c r="N168" s="442"/>
      <c r="O168" s="442"/>
      <c r="P168" s="491"/>
      <c r="Q168" s="491"/>
      <c r="R168" s="491"/>
    </row>
    <row r="169" spans="1:18" ht="16.5" customHeight="1" x14ac:dyDescent="0.3">
      <c r="A169" s="173">
        <v>425223</v>
      </c>
      <c r="B169" s="227" t="s">
        <v>75</v>
      </c>
      <c r="C169" s="347">
        <f t="shared" si="28"/>
        <v>240000</v>
      </c>
      <c r="D169" s="332"/>
      <c r="E169" s="333"/>
      <c r="F169" s="333"/>
      <c r="G169" s="341">
        <v>40000</v>
      </c>
      <c r="H169" s="341"/>
      <c r="I169" s="339">
        <v>200000</v>
      </c>
      <c r="J169" s="555"/>
      <c r="K169" s="218"/>
      <c r="L169" s="440"/>
      <c r="M169" s="442"/>
      <c r="N169" s="442"/>
      <c r="O169" s="442"/>
      <c r="P169" s="491"/>
      <c r="Q169" s="491"/>
      <c r="R169" s="491"/>
    </row>
    <row r="170" spans="1:18" ht="16.5" customHeight="1" x14ac:dyDescent="0.3">
      <c r="A170" s="173">
        <v>425225</v>
      </c>
      <c r="B170" s="227" t="s">
        <v>76</v>
      </c>
      <c r="C170" s="347">
        <f t="shared" si="28"/>
        <v>3000000</v>
      </c>
      <c r="D170" s="332"/>
      <c r="E170" s="333"/>
      <c r="F170" s="333"/>
      <c r="G170" s="341">
        <v>1003000</v>
      </c>
      <c r="H170" s="341"/>
      <c r="I170" s="339">
        <v>1997000</v>
      </c>
      <c r="J170" s="555"/>
      <c r="K170" s="218"/>
      <c r="L170" s="440"/>
      <c r="M170" s="442"/>
      <c r="N170" s="442"/>
      <c r="O170" s="442"/>
      <c r="P170" s="491"/>
      <c r="Q170" s="491"/>
      <c r="R170" s="491"/>
    </row>
    <row r="171" spans="1:18" ht="16.5" customHeight="1" x14ac:dyDescent="0.3">
      <c r="A171" s="173">
        <v>425229</v>
      </c>
      <c r="B171" s="227" t="s">
        <v>77</v>
      </c>
      <c r="C171" s="347">
        <f t="shared" si="28"/>
        <v>120000</v>
      </c>
      <c r="D171" s="332"/>
      <c r="E171" s="333"/>
      <c r="F171" s="333"/>
      <c r="G171" s="341">
        <v>20000</v>
      </c>
      <c r="H171" s="341"/>
      <c r="I171" s="339">
        <v>100000</v>
      </c>
      <c r="J171" s="555"/>
      <c r="K171" s="218"/>
      <c r="L171" s="440"/>
      <c r="M171" s="442"/>
      <c r="N171" s="442"/>
      <c r="O171" s="442"/>
      <c r="P171" s="491"/>
      <c r="Q171" s="491"/>
      <c r="R171" s="491"/>
    </row>
    <row r="172" spans="1:18" ht="16.5" customHeight="1" x14ac:dyDescent="0.3">
      <c r="A172" s="173">
        <v>425251</v>
      </c>
      <c r="B172" s="227" t="s">
        <v>78</v>
      </c>
      <c r="C172" s="347">
        <f t="shared" si="28"/>
        <v>1200000</v>
      </c>
      <c r="D172" s="332"/>
      <c r="E172" s="333"/>
      <c r="F172" s="333"/>
      <c r="G172" s="341">
        <v>500000</v>
      </c>
      <c r="H172" s="341"/>
      <c r="I172" s="339">
        <v>700000</v>
      </c>
      <c r="J172" s="555"/>
      <c r="K172" s="218"/>
      <c r="L172" s="440"/>
      <c r="M172" s="442"/>
      <c r="N172" s="442"/>
      <c r="O172" s="442"/>
      <c r="P172" s="491"/>
      <c r="Q172" s="491"/>
      <c r="R172" s="491"/>
    </row>
    <row r="173" spans="1:18" ht="16.5" customHeight="1" x14ac:dyDescent="0.3">
      <c r="A173" s="173">
        <v>425291</v>
      </c>
      <c r="B173" s="227" t="s">
        <v>79</v>
      </c>
      <c r="C173" s="347">
        <f t="shared" si="28"/>
        <v>120000</v>
      </c>
      <c r="D173" s="332"/>
      <c r="E173" s="333"/>
      <c r="F173" s="333"/>
      <c r="G173" s="341">
        <v>20000</v>
      </c>
      <c r="H173" s="341"/>
      <c r="I173" s="339">
        <v>100000</v>
      </c>
      <c r="J173" s="555"/>
      <c r="K173" s="218"/>
      <c r="L173" s="440"/>
      <c r="M173" s="442"/>
      <c r="N173" s="442"/>
      <c r="O173" s="442"/>
      <c r="P173" s="491"/>
      <c r="Q173" s="491"/>
      <c r="R173" s="491"/>
    </row>
    <row r="174" spans="1:18" ht="16.5" customHeight="1" x14ac:dyDescent="0.3">
      <c r="A174" s="171">
        <v>426000</v>
      </c>
      <c r="B174" s="238" t="s">
        <v>286</v>
      </c>
      <c r="C174" s="254">
        <f>SUM(D174:I174)</f>
        <v>78346786</v>
      </c>
      <c r="D174" s="377">
        <f t="shared" ref="D174:H174" si="60">SUM(D175+D182+D187+D192)+D179+D180+D181</f>
        <v>0</v>
      </c>
      <c r="E174" s="377">
        <f t="shared" si="60"/>
        <v>0</v>
      </c>
      <c r="F174" s="377">
        <f t="shared" si="60"/>
        <v>0</v>
      </c>
      <c r="G174" s="377">
        <f>SUM(G175+G182+G187+G192)+G179+G180+G181</f>
        <v>31803000</v>
      </c>
      <c r="H174" s="377">
        <f t="shared" si="60"/>
        <v>0</v>
      </c>
      <c r="I174" s="176">
        <f>SUM(I175+I182+I187+I192)+I179+I180+I181</f>
        <v>46543786</v>
      </c>
      <c r="J174" s="553"/>
      <c r="K174" s="273"/>
      <c r="L174" s="463"/>
      <c r="M174" s="463"/>
      <c r="N174" s="463"/>
      <c r="O174" s="463"/>
      <c r="P174" s="463"/>
      <c r="Q174" s="463"/>
      <c r="R174" s="463"/>
    </row>
    <row r="175" spans="1:18" ht="16.5" customHeight="1" x14ac:dyDescent="0.3">
      <c r="A175" s="285">
        <v>426100</v>
      </c>
      <c r="B175" s="286" t="s">
        <v>335</v>
      </c>
      <c r="C175" s="297">
        <f>SUM(D175:I175)</f>
        <v>3889423</v>
      </c>
      <c r="D175" s="298">
        <f>SUM(D176:D178)</f>
        <v>0</v>
      </c>
      <c r="E175" s="298">
        <f t="shared" ref="E175:I175" si="61">SUM(E176:E178)</f>
        <v>0</v>
      </c>
      <c r="F175" s="298">
        <f t="shared" si="61"/>
        <v>0</v>
      </c>
      <c r="G175" s="298">
        <f t="shared" si="61"/>
        <v>0</v>
      </c>
      <c r="H175" s="298">
        <f t="shared" si="61"/>
        <v>0</v>
      </c>
      <c r="I175" s="306">
        <f t="shared" si="61"/>
        <v>3889423</v>
      </c>
      <c r="J175" s="554"/>
      <c r="K175" s="458"/>
      <c r="L175" s="464"/>
      <c r="M175" s="464"/>
      <c r="N175" s="464"/>
      <c r="O175" s="464"/>
      <c r="P175" s="464"/>
      <c r="Q175" s="464"/>
      <c r="R175" s="464"/>
    </row>
    <row r="176" spans="1:18" ht="16.5" customHeight="1" x14ac:dyDescent="0.3">
      <c r="A176" s="173">
        <v>426111</v>
      </c>
      <c r="B176" s="227" t="s">
        <v>80</v>
      </c>
      <c r="C176" s="347">
        <f t="shared" si="28"/>
        <v>1826371</v>
      </c>
      <c r="D176" s="332"/>
      <c r="E176" s="333"/>
      <c r="F176" s="333"/>
      <c r="G176" s="341">
        <v>0</v>
      </c>
      <c r="H176" s="333"/>
      <c r="I176" s="339">
        <v>1826371</v>
      </c>
      <c r="J176" s="555"/>
      <c r="K176" s="218"/>
      <c r="L176" s="440"/>
      <c r="M176" s="442"/>
      <c r="N176" s="442"/>
      <c r="O176" s="442"/>
      <c r="P176" s="491"/>
      <c r="Q176" s="442"/>
      <c r="R176" s="491"/>
    </row>
    <row r="177" spans="1:18" ht="16.5" customHeight="1" x14ac:dyDescent="0.3">
      <c r="A177" s="173">
        <v>426121</v>
      </c>
      <c r="B177" s="227" t="s">
        <v>81</v>
      </c>
      <c r="C177" s="347">
        <f t="shared" si="28"/>
        <v>1475052</v>
      </c>
      <c r="D177" s="332"/>
      <c r="E177" s="333"/>
      <c r="F177" s="333"/>
      <c r="G177" s="341"/>
      <c r="H177" s="333"/>
      <c r="I177" s="339">
        <v>1475052</v>
      </c>
      <c r="J177" s="555"/>
      <c r="K177" s="218"/>
      <c r="L177" s="440"/>
      <c r="M177" s="442"/>
      <c r="N177" s="442"/>
      <c r="O177" s="442"/>
      <c r="P177" s="491"/>
      <c r="Q177" s="442"/>
      <c r="R177" s="491"/>
    </row>
    <row r="178" spans="1:18" ht="16.5" customHeight="1" x14ac:dyDescent="0.3">
      <c r="A178" s="173">
        <v>426131</v>
      </c>
      <c r="B178" s="227" t="s">
        <v>82</v>
      </c>
      <c r="C178" s="347">
        <f t="shared" si="28"/>
        <v>588000</v>
      </c>
      <c r="D178" s="332"/>
      <c r="E178" s="333"/>
      <c r="F178" s="333"/>
      <c r="G178" s="341"/>
      <c r="H178" s="333"/>
      <c r="I178" s="339">
        <v>588000</v>
      </c>
      <c r="J178" s="555"/>
      <c r="K178" s="218"/>
      <c r="L178" s="440"/>
      <c r="M178" s="442"/>
      <c r="N178" s="442"/>
      <c r="O178" s="442"/>
      <c r="P178" s="491"/>
      <c r="Q178" s="442"/>
      <c r="R178" s="491"/>
    </row>
    <row r="179" spans="1:18" ht="16.5" customHeight="1" x14ac:dyDescent="0.3">
      <c r="A179" s="301">
        <v>426311</v>
      </c>
      <c r="B179" s="302" t="s">
        <v>83</v>
      </c>
      <c r="C179" s="297">
        <f t="shared" si="28"/>
        <v>300000</v>
      </c>
      <c r="D179" s="303"/>
      <c r="E179" s="304"/>
      <c r="F179" s="304"/>
      <c r="G179" s="372"/>
      <c r="H179" s="304"/>
      <c r="I179" s="371">
        <v>300000</v>
      </c>
      <c r="J179" s="560"/>
      <c r="K179" s="452"/>
      <c r="L179" s="464"/>
      <c r="M179" s="450"/>
      <c r="N179" s="450"/>
      <c r="O179" s="450"/>
      <c r="P179" s="492"/>
      <c r="Q179" s="450"/>
      <c r="R179" s="492"/>
    </row>
    <row r="180" spans="1:18" ht="16.5" customHeight="1" x14ac:dyDescent="0.3">
      <c r="A180" s="301">
        <v>426411</v>
      </c>
      <c r="B180" s="302" t="s">
        <v>84</v>
      </c>
      <c r="C180" s="297">
        <f t="shared" si="28"/>
        <v>4127000</v>
      </c>
      <c r="D180" s="303"/>
      <c r="E180" s="304"/>
      <c r="F180" s="304"/>
      <c r="G180" s="372">
        <v>615000</v>
      </c>
      <c r="H180" s="304"/>
      <c r="I180" s="371">
        <v>3512000</v>
      </c>
      <c r="J180" s="560"/>
      <c r="K180" s="452"/>
      <c r="L180" s="464"/>
      <c r="M180" s="450"/>
      <c r="N180" s="450"/>
      <c r="O180" s="450"/>
      <c r="P180" s="492"/>
      <c r="Q180" s="450"/>
      <c r="R180" s="492"/>
    </row>
    <row r="181" spans="1:18" ht="16.5" customHeight="1" x14ac:dyDescent="0.3">
      <c r="A181" s="301">
        <v>426591</v>
      </c>
      <c r="B181" s="302" t="s">
        <v>137</v>
      </c>
      <c r="C181" s="297">
        <f t="shared" si="28"/>
        <v>100000</v>
      </c>
      <c r="D181" s="303"/>
      <c r="E181" s="304"/>
      <c r="F181" s="304"/>
      <c r="G181" s="372"/>
      <c r="H181" s="304"/>
      <c r="I181" s="371">
        <v>100000</v>
      </c>
      <c r="J181" s="560"/>
      <c r="K181" s="452"/>
      <c r="L181" s="464"/>
      <c r="M181" s="450"/>
      <c r="N181" s="450"/>
      <c r="O181" s="450"/>
      <c r="P181" s="492"/>
      <c r="Q181" s="450"/>
      <c r="R181" s="492"/>
    </row>
    <row r="182" spans="1:18" ht="16.5" customHeight="1" x14ac:dyDescent="0.3">
      <c r="A182" s="285">
        <v>426700</v>
      </c>
      <c r="B182" s="286" t="s">
        <v>336</v>
      </c>
      <c r="C182" s="297">
        <f>SUM(D182:I182)</f>
        <v>14918883</v>
      </c>
      <c r="D182" s="298">
        <f>SUM(D183:D186)</f>
        <v>0</v>
      </c>
      <c r="E182" s="299">
        <f t="shared" ref="E182:I182" si="62">SUM(E183:E186)</f>
        <v>0</v>
      </c>
      <c r="F182" s="299">
        <f t="shared" si="62"/>
        <v>0</v>
      </c>
      <c r="G182" s="299">
        <f t="shared" si="62"/>
        <v>7031000</v>
      </c>
      <c r="H182" s="299">
        <f t="shared" si="62"/>
        <v>0</v>
      </c>
      <c r="I182" s="300">
        <f t="shared" si="62"/>
        <v>7887883</v>
      </c>
      <c r="J182" s="554"/>
      <c r="K182" s="458"/>
      <c r="L182" s="464"/>
      <c r="M182" s="464"/>
      <c r="N182" s="464"/>
      <c r="O182" s="464"/>
      <c r="P182" s="464"/>
      <c r="Q182" s="464"/>
      <c r="R182" s="464"/>
    </row>
    <row r="183" spans="1:18" ht="16.5" customHeight="1" x14ac:dyDescent="0.3">
      <c r="A183" s="173">
        <v>426711</v>
      </c>
      <c r="B183" s="227" t="s">
        <v>85</v>
      </c>
      <c r="C183" s="347">
        <f t="shared" si="28"/>
        <v>1496424</v>
      </c>
      <c r="D183" s="332"/>
      <c r="E183" s="333"/>
      <c r="F183" s="333"/>
      <c r="G183" s="341">
        <v>500000</v>
      </c>
      <c r="H183" s="333"/>
      <c r="I183" s="339">
        <v>996424</v>
      </c>
      <c r="J183" s="555"/>
      <c r="K183" s="218"/>
      <c r="L183" s="440"/>
      <c r="M183" s="442"/>
      <c r="N183" s="442"/>
      <c r="O183" s="442"/>
      <c r="P183" s="491"/>
      <c r="Q183" s="442"/>
      <c r="R183" s="491"/>
    </row>
    <row r="184" spans="1:18" ht="16.5" customHeight="1" x14ac:dyDescent="0.3">
      <c r="A184" s="173">
        <v>426751</v>
      </c>
      <c r="B184" s="227" t="s">
        <v>86</v>
      </c>
      <c r="C184" s="347">
        <f t="shared" si="28"/>
        <v>8481498</v>
      </c>
      <c r="D184" s="332"/>
      <c r="E184" s="333"/>
      <c r="F184" s="333"/>
      <c r="G184" s="341">
        <v>4690661</v>
      </c>
      <c r="H184" s="333"/>
      <c r="I184" s="339">
        <v>3790837</v>
      </c>
      <c r="J184" s="555"/>
      <c r="K184" s="218"/>
      <c r="L184" s="440"/>
      <c r="M184" s="442"/>
      <c r="N184" s="442"/>
      <c r="O184" s="442"/>
      <c r="P184" s="491"/>
      <c r="Q184" s="442"/>
      <c r="R184" s="491"/>
    </row>
    <row r="185" spans="1:18" ht="16.5" customHeight="1" x14ac:dyDescent="0.3">
      <c r="A185" s="173">
        <v>42679101</v>
      </c>
      <c r="B185" s="227" t="s">
        <v>87</v>
      </c>
      <c r="C185" s="347">
        <f t="shared" si="28"/>
        <v>2840339</v>
      </c>
      <c r="D185" s="332"/>
      <c r="E185" s="333"/>
      <c r="F185" s="333"/>
      <c r="G185" s="341">
        <v>840339</v>
      </c>
      <c r="H185" s="333"/>
      <c r="I185" s="339">
        <v>2000000</v>
      </c>
      <c r="J185" s="555"/>
      <c r="K185" s="218"/>
      <c r="L185" s="440"/>
      <c r="M185" s="442"/>
      <c r="N185" s="442"/>
      <c r="O185" s="442"/>
      <c r="P185" s="491"/>
      <c r="Q185" s="442"/>
      <c r="R185" s="491"/>
    </row>
    <row r="186" spans="1:18" ht="16.5" customHeight="1" x14ac:dyDescent="0.3">
      <c r="A186" s="173">
        <v>42679102</v>
      </c>
      <c r="B186" s="227" t="s">
        <v>88</v>
      </c>
      <c r="C186" s="347">
        <f t="shared" si="28"/>
        <v>2100622</v>
      </c>
      <c r="D186" s="332"/>
      <c r="E186" s="333"/>
      <c r="F186" s="333"/>
      <c r="G186" s="341">
        <v>1000000</v>
      </c>
      <c r="H186" s="333"/>
      <c r="I186" s="339">
        <v>1100622</v>
      </c>
      <c r="J186" s="555"/>
      <c r="K186" s="218"/>
      <c r="L186" s="440"/>
      <c r="M186" s="442"/>
      <c r="N186" s="442"/>
      <c r="O186" s="442"/>
      <c r="P186" s="491"/>
      <c r="Q186" s="442"/>
      <c r="R186" s="491"/>
    </row>
    <row r="187" spans="1:18" ht="16.5" customHeight="1" x14ac:dyDescent="0.3">
      <c r="A187" s="285">
        <v>426800</v>
      </c>
      <c r="B187" s="286" t="s">
        <v>337</v>
      </c>
      <c r="C187" s="297">
        <f>SUM(D187:I187)</f>
        <v>42868000</v>
      </c>
      <c r="D187" s="298">
        <f>SUM(D188:D191)</f>
        <v>0</v>
      </c>
      <c r="E187" s="299">
        <f t="shared" ref="E187:I187" si="63">SUM(E188:E191)</f>
        <v>0</v>
      </c>
      <c r="F187" s="299">
        <f t="shared" si="63"/>
        <v>0</v>
      </c>
      <c r="G187" s="299">
        <f t="shared" si="63"/>
        <v>23498000</v>
      </c>
      <c r="H187" s="299">
        <f t="shared" si="63"/>
        <v>0</v>
      </c>
      <c r="I187" s="300">
        <f t="shared" si="63"/>
        <v>19370000</v>
      </c>
      <c r="J187" s="554"/>
      <c r="K187" s="458"/>
      <c r="L187" s="464"/>
      <c r="M187" s="464"/>
      <c r="N187" s="464"/>
      <c r="O187" s="464"/>
      <c r="P187" s="464"/>
      <c r="Q187" s="464"/>
      <c r="R187" s="464"/>
    </row>
    <row r="188" spans="1:18" ht="16.5" customHeight="1" x14ac:dyDescent="0.3">
      <c r="A188" s="173">
        <v>426811</v>
      </c>
      <c r="B188" s="227" t="s">
        <v>89</v>
      </c>
      <c r="C188" s="347">
        <f t="shared" si="28"/>
        <v>10168000</v>
      </c>
      <c r="D188" s="332"/>
      <c r="E188" s="333"/>
      <c r="F188" s="333"/>
      <c r="G188" s="341">
        <v>5565000</v>
      </c>
      <c r="H188" s="333"/>
      <c r="I188" s="339">
        <v>4603000</v>
      </c>
      <c r="J188" s="555"/>
      <c r="K188" s="218"/>
      <c r="L188" s="440"/>
      <c r="M188" s="442"/>
      <c r="N188" s="442"/>
      <c r="O188" s="442"/>
      <c r="P188" s="491"/>
      <c r="Q188" s="442"/>
      <c r="R188" s="491"/>
    </row>
    <row r="189" spans="1:18" ht="16.5" customHeight="1" x14ac:dyDescent="0.3">
      <c r="A189" s="173">
        <v>426821</v>
      </c>
      <c r="B189" s="227" t="s">
        <v>165</v>
      </c>
      <c r="C189" s="347">
        <f t="shared" si="28"/>
        <v>12500000</v>
      </c>
      <c r="D189" s="332"/>
      <c r="E189" s="333"/>
      <c r="F189" s="333"/>
      <c r="G189" s="341">
        <v>4000000</v>
      </c>
      <c r="H189" s="333"/>
      <c r="I189" s="339">
        <v>8500000</v>
      </c>
      <c r="J189" s="555"/>
      <c r="K189" s="218"/>
      <c r="L189" s="440"/>
      <c r="M189" s="442"/>
      <c r="N189" s="442"/>
      <c r="O189" s="442"/>
      <c r="P189" s="491"/>
      <c r="Q189" s="442"/>
      <c r="R189" s="491"/>
    </row>
    <row r="190" spans="1:18" ht="16.5" customHeight="1" x14ac:dyDescent="0.3">
      <c r="A190" s="173">
        <v>426822</v>
      </c>
      <c r="B190" s="227" t="s">
        <v>163</v>
      </c>
      <c r="C190" s="347">
        <f t="shared" si="28"/>
        <v>200000</v>
      </c>
      <c r="D190" s="332"/>
      <c r="E190" s="333"/>
      <c r="F190" s="333"/>
      <c r="G190" s="341">
        <v>50000</v>
      </c>
      <c r="H190" s="333"/>
      <c r="I190" s="339">
        <v>150000</v>
      </c>
      <c r="J190" s="555"/>
      <c r="K190" s="218"/>
      <c r="L190" s="440"/>
      <c r="M190" s="442"/>
      <c r="N190" s="442"/>
      <c r="O190" s="442"/>
      <c r="P190" s="491"/>
      <c r="Q190" s="442"/>
      <c r="R190" s="491"/>
    </row>
    <row r="191" spans="1:18" ht="16.5" customHeight="1" x14ac:dyDescent="0.3">
      <c r="A191" s="173">
        <v>426823</v>
      </c>
      <c r="B191" s="227" t="s">
        <v>90</v>
      </c>
      <c r="C191" s="347">
        <f t="shared" si="28"/>
        <v>20000000</v>
      </c>
      <c r="D191" s="332"/>
      <c r="E191" s="333"/>
      <c r="F191" s="333"/>
      <c r="G191" s="341">
        <v>13883000</v>
      </c>
      <c r="H191" s="333"/>
      <c r="I191" s="339">
        <v>6117000</v>
      </c>
      <c r="J191" s="555"/>
      <c r="K191" s="218"/>
      <c r="L191" s="440"/>
      <c r="M191" s="442"/>
      <c r="N191" s="442"/>
      <c r="O191" s="442"/>
      <c r="P191" s="491"/>
      <c r="Q191" s="442"/>
      <c r="R191" s="491"/>
    </row>
    <row r="192" spans="1:18" ht="16.5" customHeight="1" x14ac:dyDescent="0.3">
      <c r="A192" s="285">
        <v>426900</v>
      </c>
      <c r="B192" s="286" t="s">
        <v>338</v>
      </c>
      <c r="C192" s="297">
        <f>SUM(D192:I192)</f>
        <v>12143480</v>
      </c>
      <c r="D192" s="298">
        <f>SUM(D193:D197)</f>
        <v>0</v>
      </c>
      <c r="E192" s="299">
        <f t="shared" ref="E192:H192" si="64">SUM(E193:E197)</f>
        <v>0</v>
      </c>
      <c r="F192" s="299">
        <f t="shared" si="64"/>
        <v>0</v>
      </c>
      <c r="G192" s="299">
        <f>SUM(G193:G197)</f>
        <v>659000</v>
      </c>
      <c r="H192" s="299">
        <f t="shared" si="64"/>
        <v>0</v>
      </c>
      <c r="I192" s="300">
        <f>SUM(I193:I197)</f>
        <v>11484480</v>
      </c>
      <c r="J192" s="554"/>
      <c r="K192" s="458"/>
      <c r="L192" s="464"/>
      <c r="M192" s="464"/>
      <c r="N192" s="464"/>
      <c r="O192" s="464"/>
      <c r="P192" s="464"/>
      <c r="Q192" s="464"/>
      <c r="R192" s="464"/>
    </row>
    <row r="193" spans="1:18" ht="16.5" customHeight="1" x14ac:dyDescent="0.3">
      <c r="A193" s="173">
        <v>426911</v>
      </c>
      <c r="B193" s="227" t="s">
        <v>91</v>
      </c>
      <c r="C193" s="347">
        <f t="shared" si="28"/>
        <v>272610</v>
      </c>
      <c r="D193" s="251"/>
      <c r="E193" s="174"/>
      <c r="F193" s="174"/>
      <c r="G193" s="378"/>
      <c r="H193" s="174"/>
      <c r="I193" s="339">
        <v>272610</v>
      </c>
      <c r="J193" s="555"/>
      <c r="K193" s="218"/>
      <c r="L193" s="440"/>
      <c r="M193" s="469"/>
      <c r="N193" s="469"/>
      <c r="O193" s="469"/>
      <c r="P193" s="498"/>
      <c r="Q193" s="469"/>
      <c r="R193" s="491"/>
    </row>
    <row r="194" spans="1:18" ht="16.5" customHeight="1" x14ac:dyDescent="0.3">
      <c r="A194" s="173">
        <v>42691301</v>
      </c>
      <c r="B194" s="227" t="s">
        <v>92</v>
      </c>
      <c r="C194" s="347">
        <f t="shared" si="28"/>
        <v>5902072</v>
      </c>
      <c r="D194" s="251"/>
      <c r="E194" s="174"/>
      <c r="F194" s="174"/>
      <c r="G194" s="378"/>
      <c r="H194" s="174"/>
      <c r="I194" s="339">
        <v>5902072</v>
      </c>
      <c r="J194" s="555"/>
      <c r="K194" s="218"/>
      <c r="L194" s="440"/>
      <c r="M194" s="469"/>
      <c r="N194" s="469"/>
      <c r="O194" s="469"/>
      <c r="P194" s="498"/>
      <c r="Q194" s="469"/>
      <c r="R194" s="491"/>
    </row>
    <row r="195" spans="1:18" ht="15.75" customHeight="1" x14ac:dyDescent="0.3">
      <c r="A195" s="173">
        <v>42691302</v>
      </c>
      <c r="B195" s="227" t="s">
        <v>93</v>
      </c>
      <c r="C195" s="347">
        <f t="shared" si="28"/>
        <v>805866</v>
      </c>
      <c r="D195" s="251"/>
      <c r="E195" s="174"/>
      <c r="F195" s="174"/>
      <c r="G195" s="378"/>
      <c r="H195" s="174"/>
      <c r="I195" s="339">
        <v>805866</v>
      </c>
      <c r="J195" s="555"/>
      <c r="K195" s="218"/>
      <c r="L195" s="440"/>
      <c r="M195" s="469"/>
      <c r="N195" s="469"/>
      <c r="O195" s="469"/>
      <c r="P195" s="498"/>
      <c r="Q195" s="469"/>
      <c r="R195" s="491"/>
    </row>
    <row r="196" spans="1:18" ht="15.75" customHeight="1" x14ac:dyDescent="0.3">
      <c r="A196" s="173">
        <v>42691303</v>
      </c>
      <c r="B196" s="227" t="s">
        <v>94</v>
      </c>
      <c r="C196" s="347">
        <f t="shared" si="28"/>
        <v>422000</v>
      </c>
      <c r="D196" s="379"/>
      <c r="E196" s="380"/>
      <c r="F196" s="380"/>
      <c r="G196" s="378"/>
      <c r="H196" s="380"/>
      <c r="I196" s="339">
        <v>422000</v>
      </c>
      <c r="J196" s="555"/>
      <c r="K196" s="218"/>
      <c r="L196" s="440"/>
      <c r="M196" s="455"/>
      <c r="N196" s="455"/>
      <c r="O196" s="455"/>
      <c r="P196" s="498"/>
      <c r="Q196" s="455"/>
      <c r="R196" s="491"/>
    </row>
    <row r="197" spans="1:18" ht="15.75" customHeight="1" x14ac:dyDescent="0.3">
      <c r="A197" s="173">
        <v>42691904</v>
      </c>
      <c r="B197" s="227" t="s">
        <v>95</v>
      </c>
      <c r="C197" s="347">
        <f t="shared" ref="C197:C199" si="65">SUM(D197:I197)</f>
        <v>4740932</v>
      </c>
      <c r="D197" s="251"/>
      <c r="E197" s="174"/>
      <c r="F197" s="174"/>
      <c r="G197" s="378">
        <v>659000</v>
      </c>
      <c r="H197" s="174"/>
      <c r="I197" s="339">
        <v>4081932</v>
      </c>
      <c r="J197" s="555"/>
      <c r="K197" s="218"/>
      <c r="L197" s="440"/>
      <c r="M197" s="469"/>
      <c r="N197" s="469"/>
      <c r="O197" s="469"/>
      <c r="P197" s="498"/>
      <c r="Q197" s="469"/>
      <c r="R197" s="491"/>
    </row>
    <row r="198" spans="1:18" ht="15.75" customHeight="1" x14ac:dyDescent="0.3">
      <c r="A198" s="178">
        <v>430000</v>
      </c>
      <c r="B198" s="237" t="s">
        <v>287</v>
      </c>
      <c r="C198" s="255">
        <f>SUM(D198:I198)</f>
        <v>2000000</v>
      </c>
      <c r="D198" s="250">
        <f>D199</f>
        <v>0</v>
      </c>
      <c r="E198" s="172">
        <f t="shared" ref="E198:I198" si="66">E199</f>
        <v>0</v>
      </c>
      <c r="F198" s="172">
        <f t="shared" si="66"/>
        <v>0</v>
      </c>
      <c r="G198" s="172">
        <f t="shared" si="66"/>
        <v>0</v>
      </c>
      <c r="H198" s="172">
        <f t="shared" si="66"/>
        <v>0</v>
      </c>
      <c r="I198" s="176">
        <f t="shared" si="66"/>
        <v>2000000</v>
      </c>
      <c r="J198" s="564"/>
      <c r="K198" s="473"/>
      <c r="L198" s="499"/>
      <c r="M198" s="463"/>
      <c r="N198" s="463"/>
      <c r="O198" s="463"/>
      <c r="P198" s="463"/>
      <c r="Q198" s="463"/>
      <c r="R198" s="463"/>
    </row>
    <row r="199" spans="1:18" ht="15.75" customHeight="1" x14ac:dyDescent="0.3">
      <c r="A199" s="283">
        <v>431200</v>
      </c>
      <c r="B199" s="284" t="s">
        <v>98</v>
      </c>
      <c r="C199" s="297">
        <f t="shared" si="65"/>
        <v>2000000</v>
      </c>
      <c r="D199" s="303"/>
      <c r="E199" s="304"/>
      <c r="F199" s="304"/>
      <c r="G199" s="304"/>
      <c r="H199" s="304"/>
      <c r="I199" s="305">
        <v>2000000</v>
      </c>
      <c r="J199" s="554"/>
      <c r="K199" s="458"/>
      <c r="L199" s="464"/>
      <c r="M199" s="450"/>
      <c r="N199" s="450"/>
      <c r="O199" s="450"/>
      <c r="P199" s="450"/>
      <c r="Q199" s="450"/>
      <c r="R199" s="450"/>
    </row>
    <row r="200" spans="1:18" ht="15.75" customHeight="1" x14ac:dyDescent="0.3">
      <c r="A200" s="178">
        <v>440000</v>
      </c>
      <c r="B200" s="237" t="s">
        <v>288</v>
      </c>
      <c r="C200" s="254">
        <f>SUM(D200:I200)</f>
        <v>790267</v>
      </c>
      <c r="D200" s="250">
        <f t="shared" ref="D200:I200" si="67">D201+D209</f>
        <v>0</v>
      </c>
      <c r="E200" s="172">
        <f t="shared" si="67"/>
        <v>0</v>
      </c>
      <c r="F200" s="172">
        <f t="shared" si="67"/>
        <v>0</v>
      </c>
      <c r="G200" s="172">
        <f t="shared" si="67"/>
        <v>0</v>
      </c>
      <c r="H200" s="172">
        <f t="shared" si="67"/>
        <v>0</v>
      </c>
      <c r="I200" s="176">
        <f t="shared" si="67"/>
        <v>790267</v>
      </c>
      <c r="J200" s="564"/>
      <c r="K200" s="473"/>
      <c r="L200" s="463"/>
      <c r="M200" s="463"/>
      <c r="N200" s="463"/>
      <c r="O200" s="463"/>
      <c r="P200" s="463"/>
      <c r="Q200" s="463"/>
      <c r="R200" s="463"/>
    </row>
    <row r="201" spans="1:18" ht="15.75" customHeight="1" x14ac:dyDescent="0.3">
      <c r="A201" s="171">
        <v>441000</v>
      </c>
      <c r="B201" s="238" t="s">
        <v>289</v>
      </c>
      <c r="C201" s="254">
        <f>SUM(D201:I201)</f>
        <v>790267</v>
      </c>
      <c r="D201" s="250">
        <f t="shared" ref="D201:I201" si="68">D203+D202</f>
        <v>0</v>
      </c>
      <c r="E201" s="172">
        <f t="shared" si="68"/>
        <v>0</v>
      </c>
      <c r="F201" s="172">
        <f t="shared" si="68"/>
        <v>0</v>
      </c>
      <c r="G201" s="172">
        <f t="shared" si="68"/>
        <v>0</v>
      </c>
      <c r="H201" s="172">
        <f t="shared" si="68"/>
        <v>0</v>
      </c>
      <c r="I201" s="176">
        <f t="shared" si="68"/>
        <v>790267</v>
      </c>
      <c r="J201" s="553"/>
      <c r="K201" s="273"/>
      <c r="L201" s="463"/>
      <c r="M201" s="463"/>
      <c r="N201" s="463"/>
      <c r="O201" s="463"/>
      <c r="P201" s="463"/>
      <c r="Q201" s="463"/>
      <c r="R201" s="463"/>
    </row>
    <row r="202" spans="1:18" ht="15.75" customHeight="1" x14ac:dyDescent="0.3">
      <c r="A202" s="301">
        <v>441411</v>
      </c>
      <c r="B202" s="302" t="s">
        <v>211</v>
      </c>
      <c r="C202" s="297">
        <f>SUM(D202:I202)</f>
        <v>390267</v>
      </c>
      <c r="D202" s="303"/>
      <c r="E202" s="304"/>
      <c r="F202" s="304"/>
      <c r="G202" s="304"/>
      <c r="H202" s="304"/>
      <c r="I202" s="305">
        <v>390267</v>
      </c>
      <c r="J202" s="560"/>
      <c r="K202" s="452"/>
      <c r="L202" s="464"/>
      <c r="M202" s="450"/>
      <c r="N202" s="450"/>
      <c r="O202" s="450"/>
      <c r="P202" s="450"/>
      <c r="Q202" s="450"/>
      <c r="R202" s="450"/>
    </row>
    <row r="203" spans="1:18" ht="15.75" customHeight="1" thickBot="1" x14ac:dyDescent="0.35">
      <c r="A203" s="320">
        <v>441511</v>
      </c>
      <c r="B203" s="321" t="s">
        <v>100</v>
      </c>
      <c r="C203" s="349">
        <f>SUM(D203:I203)</f>
        <v>400000</v>
      </c>
      <c r="D203" s="381"/>
      <c r="E203" s="382"/>
      <c r="F203" s="382"/>
      <c r="G203" s="382"/>
      <c r="H203" s="382"/>
      <c r="I203" s="383">
        <v>400000</v>
      </c>
      <c r="J203" s="560"/>
      <c r="K203" s="452"/>
      <c r="L203" s="464"/>
      <c r="M203" s="450"/>
      <c r="N203" s="450"/>
      <c r="O203" s="450"/>
      <c r="P203" s="450"/>
      <c r="Q203" s="450"/>
      <c r="R203" s="450"/>
    </row>
    <row r="204" spans="1:18" ht="15.75" customHeight="1" thickBot="1" x14ac:dyDescent="0.35"/>
    <row r="205" spans="1:18" ht="15.75" customHeight="1" thickBot="1" x14ac:dyDescent="0.35">
      <c r="A205" s="648" t="s">
        <v>4</v>
      </c>
      <c r="B205" s="650" t="s">
        <v>230</v>
      </c>
      <c r="C205" s="638" t="s">
        <v>264</v>
      </c>
      <c r="D205" s="639"/>
      <c r="E205" s="639"/>
      <c r="F205" s="639"/>
      <c r="G205" s="639"/>
      <c r="H205" s="639"/>
      <c r="I205" s="640"/>
      <c r="J205" s="551"/>
      <c r="K205" s="273"/>
      <c r="L205" s="273"/>
      <c r="M205" s="515"/>
      <c r="N205" s="515"/>
      <c r="O205" s="515"/>
      <c r="P205" s="515"/>
      <c r="Q205" s="515"/>
      <c r="R205" s="515"/>
    </row>
    <row r="206" spans="1:18" ht="15.75" customHeight="1" x14ac:dyDescent="0.3">
      <c r="A206" s="649"/>
      <c r="B206" s="651"/>
      <c r="C206" s="641" t="s">
        <v>309</v>
      </c>
      <c r="D206" s="643" t="s">
        <v>265</v>
      </c>
      <c r="E206" s="644"/>
      <c r="F206" s="644"/>
      <c r="G206" s="644"/>
      <c r="H206" s="645" t="s">
        <v>233</v>
      </c>
      <c r="I206" s="646" t="s">
        <v>234</v>
      </c>
      <c r="J206" s="558"/>
      <c r="K206" s="513"/>
      <c r="L206" s="514"/>
      <c r="M206" s="273"/>
      <c r="N206" s="515"/>
      <c r="O206" s="515"/>
      <c r="P206" s="515"/>
      <c r="Q206" s="273"/>
      <c r="R206" s="273"/>
    </row>
    <row r="207" spans="1:18" ht="38.25" customHeight="1" x14ac:dyDescent="0.3">
      <c r="A207" s="649"/>
      <c r="B207" s="651"/>
      <c r="C207" s="642"/>
      <c r="D207" s="613" t="s">
        <v>266</v>
      </c>
      <c r="E207" s="614" t="s">
        <v>236</v>
      </c>
      <c r="F207" s="614" t="s">
        <v>237</v>
      </c>
      <c r="G207" s="614" t="s">
        <v>238</v>
      </c>
      <c r="H207" s="644"/>
      <c r="I207" s="647"/>
      <c r="J207" s="558"/>
      <c r="K207" s="513"/>
      <c r="L207" s="514"/>
      <c r="M207" s="272"/>
      <c r="N207" s="272"/>
      <c r="O207" s="272"/>
      <c r="P207" s="272"/>
      <c r="Q207" s="515"/>
      <c r="R207" s="515"/>
    </row>
    <row r="208" spans="1:18" ht="15.75" customHeight="1" thickBot="1" x14ac:dyDescent="0.35">
      <c r="A208" s="257" t="s">
        <v>239</v>
      </c>
      <c r="B208" s="225" t="s">
        <v>240</v>
      </c>
      <c r="C208" s="235" t="s">
        <v>241</v>
      </c>
      <c r="D208" s="233" t="s">
        <v>242</v>
      </c>
      <c r="E208" s="207" t="s">
        <v>243</v>
      </c>
      <c r="F208" s="207" t="s">
        <v>244</v>
      </c>
      <c r="G208" s="207" t="s">
        <v>245</v>
      </c>
      <c r="H208" s="207" t="s">
        <v>246</v>
      </c>
      <c r="I208" s="208" t="s">
        <v>247</v>
      </c>
      <c r="J208" s="552"/>
      <c r="K208" s="461"/>
      <c r="L208" s="462"/>
      <c r="M208" s="462"/>
      <c r="N208" s="462"/>
      <c r="O208" s="462"/>
      <c r="P208" s="462"/>
      <c r="Q208" s="462"/>
      <c r="R208" s="462"/>
    </row>
    <row r="209" spans="1:59" ht="15.75" customHeight="1" x14ac:dyDescent="0.3">
      <c r="A209" s="204">
        <v>444000</v>
      </c>
      <c r="B209" s="226" t="s">
        <v>290</v>
      </c>
      <c r="C209" s="346">
        <f t="shared" ref="C209:C215" si="69">SUM(D209:I209)</f>
        <v>0</v>
      </c>
      <c r="D209" s="335">
        <f>SUM(D210:D212)</f>
        <v>0</v>
      </c>
      <c r="E209" s="384">
        <f t="shared" ref="E209:I209" si="70">SUM(E210:E212)</f>
        <v>0</v>
      </c>
      <c r="F209" s="384">
        <f t="shared" si="70"/>
        <v>0</v>
      </c>
      <c r="G209" s="384">
        <f t="shared" si="70"/>
        <v>0</v>
      </c>
      <c r="H209" s="384">
        <f t="shared" si="70"/>
        <v>0</v>
      </c>
      <c r="I209" s="385">
        <f t="shared" si="70"/>
        <v>0</v>
      </c>
      <c r="J209" s="553"/>
      <c r="K209" s="273"/>
      <c r="L209" s="463"/>
      <c r="M209" s="463"/>
      <c r="N209" s="463"/>
      <c r="O209" s="463"/>
      <c r="P209" s="463"/>
      <c r="Q209" s="463"/>
      <c r="R209" s="463"/>
    </row>
    <row r="210" spans="1:59" ht="15.75" customHeight="1" x14ac:dyDescent="0.3">
      <c r="A210" s="283">
        <v>444100</v>
      </c>
      <c r="B210" s="284" t="s">
        <v>291</v>
      </c>
      <c r="C210" s="297">
        <f t="shared" si="69"/>
        <v>0</v>
      </c>
      <c r="D210" s="303"/>
      <c r="E210" s="304"/>
      <c r="F210" s="304"/>
      <c r="G210" s="304"/>
      <c r="H210" s="304"/>
      <c r="I210" s="305"/>
      <c r="J210" s="554"/>
      <c r="K210" s="458"/>
      <c r="L210" s="464"/>
      <c r="M210" s="450"/>
      <c r="N210" s="450"/>
      <c r="O210" s="450"/>
      <c r="P210" s="450"/>
      <c r="Q210" s="450"/>
      <c r="R210" s="450"/>
    </row>
    <row r="211" spans="1:59" ht="15.75" customHeight="1" x14ac:dyDescent="0.3">
      <c r="A211" s="283">
        <v>444200</v>
      </c>
      <c r="B211" s="284" t="s">
        <v>292</v>
      </c>
      <c r="C211" s="297">
        <f t="shared" si="69"/>
        <v>0</v>
      </c>
      <c r="D211" s="303"/>
      <c r="E211" s="304"/>
      <c r="F211" s="304"/>
      <c r="G211" s="304"/>
      <c r="H211" s="304"/>
      <c r="I211" s="305"/>
      <c r="J211" s="554"/>
      <c r="K211" s="458"/>
      <c r="L211" s="464"/>
      <c r="M211" s="450"/>
      <c r="N211" s="450"/>
      <c r="O211" s="450"/>
      <c r="P211" s="450"/>
      <c r="Q211" s="450"/>
      <c r="R211" s="450"/>
    </row>
    <row r="212" spans="1:59" ht="15.75" customHeight="1" x14ac:dyDescent="0.3">
      <c r="A212" s="283">
        <v>444300</v>
      </c>
      <c r="B212" s="284" t="s">
        <v>293</v>
      </c>
      <c r="C212" s="297">
        <f t="shared" si="69"/>
        <v>0</v>
      </c>
      <c r="D212" s="303"/>
      <c r="E212" s="304"/>
      <c r="F212" s="304"/>
      <c r="G212" s="304"/>
      <c r="H212" s="304"/>
      <c r="I212" s="305"/>
      <c r="J212" s="554"/>
      <c r="K212" s="458"/>
      <c r="L212" s="464"/>
      <c r="M212" s="450"/>
      <c r="N212" s="450"/>
      <c r="O212" s="450"/>
      <c r="P212" s="450"/>
      <c r="Q212" s="450"/>
      <c r="R212" s="450"/>
    </row>
    <row r="213" spans="1:59" ht="15.75" customHeight="1" x14ac:dyDescent="0.3">
      <c r="A213" s="171">
        <v>480000</v>
      </c>
      <c r="B213" s="237" t="s">
        <v>294</v>
      </c>
      <c r="C213" s="254">
        <f t="shared" si="69"/>
        <v>7310000</v>
      </c>
      <c r="D213" s="250">
        <f t="shared" ref="D213:I213" si="71">D214+D222</f>
        <v>0</v>
      </c>
      <c r="E213" s="172">
        <f t="shared" si="71"/>
        <v>0</v>
      </c>
      <c r="F213" s="172">
        <f t="shared" si="71"/>
        <v>0</v>
      </c>
      <c r="G213" s="172">
        <f t="shared" si="71"/>
        <v>0</v>
      </c>
      <c r="H213" s="172">
        <f t="shared" si="71"/>
        <v>0</v>
      </c>
      <c r="I213" s="176">
        <f t="shared" si="71"/>
        <v>7310000</v>
      </c>
      <c r="J213" s="553"/>
      <c r="K213" s="473"/>
      <c r="L213" s="463"/>
      <c r="M213" s="463"/>
      <c r="N213" s="463"/>
      <c r="O213" s="463"/>
      <c r="P213" s="463"/>
      <c r="Q213" s="463"/>
      <c r="R213" s="463"/>
    </row>
    <row r="214" spans="1:59" ht="15.75" customHeight="1" x14ac:dyDescent="0.3">
      <c r="A214" s="171">
        <v>482000</v>
      </c>
      <c r="B214" s="238" t="s">
        <v>295</v>
      </c>
      <c r="C214" s="254">
        <f t="shared" si="69"/>
        <v>5420000</v>
      </c>
      <c r="D214" s="250">
        <f>SUM(D215)+D218</f>
        <v>0</v>
      </c>
      <c r="E214" s="250">
        <f t="shared" ref="E214:I214" si="72">SUM(E215)+E218</f>
        <v>0</v>
      </c>
      <c r="F214" s="250">
        <f t="shared" si="72"/>
        <v>0</v>
      </c>
      <c r="G214" s="250">
        <f t="shared" si="72"/>
        <v>0</v>
      </c>
      <c r="H214" s="250">
        <f t="shared" si="72"/>
        <v>0</v>
      </c>
      <c r="I214" s="280">
        <f t="shared" si="72"/>
        <v>5420000</v>
      </c>
      <c r="J214" s="553"/>
      <c r="K214" s="273"/>
      <c r="L214" s="463"/>
      <c r="M214" s="463"/>
      <c r="N214" s="463"/>
      <c r="O214" s="463"/>
      <c r="P214" s="463"/>
      <c r="Q214" s="463"/>
      <c r="R214" s="463"/>
    </row>
    <row r="215" spans="1:59" ht="15.75" customHeight="1" x14ac:dyDescent="0.3">
      <c r="A215" s="285">
        <v>482100</v>
      </c>
      <c r="B215" s="286" t="s">
        <v>341</v>
      </c>
      <c r="C215" s="297">
        <f t="shared" si="69"/>
        <v>2620000</v>
      </c>
      <c r="D215" s="298">
        <f>SUM(D216:D217)</f>
        <v>0</v>
      </c>
      <c r="E215" s="298">
        <f t="shared" ref="E215:I215" si="73">SUM(E216:E217)</f>
        <v>0</v>
      </c>
      <c r="F215" s="298">
        <f t="shared" si="73"/>
        <v>0</v>
      </c>
      <c r="G215" s="298">
        <f t="shared" si="73"/>
        <v>0</v>
      </c>
      <c r="H215" s="298">
        <f t="shared" si="73"/>
        <v>0</v>
      </c>
      <c r="I215" s="306">
        <f t="shared" si="73"/>
        <v>2620000</v>
      </c>
      <c r="J215" s="554"/>
      <c r="K215" s="458"/>
      <c r="L215" s="464"/>
      <c r="M215" s="464"/>
      <c r="N215" s="464"/>
      <c r="O215" s="464"/>
      <c r="P215" s="464"/>
      <c r="Q215" s="464"/>
      <c r="R215" s="464"/>
    </row>
    <row r="216" spans="1:59" ht="15.75" customHeight="1" x14ac:dyDescent="0.3">
      <c r="A216" s="173">
        <v>482131</v>
      </c>
      <c r="B216" s="227" t="s">
        <v>102</v>
      </c>
      <c r="C216" s="347">
        <f t="shared" ref="C216:C270" si="74">SUM(D216:I216)</f>
        <v>120000</v>
      </c>
      <c r="D216" s="251"/>
      <c r="E216" s="174"/>
      <c r="F216" s="174"/>
      <c r="G216" s="174"/>
      <c r="H216" s="174"/>
      <c r="I216" s="334">
        <v>120000</v>
      </c>
      <c r="J216" s="555"/>
      <c r="K216" s="218"/>
      <c r="L216" s="440"/>
      <c r="M216" s="469"/>
      <c r="N216" s="469"/>
      <c r="O216" s="469"/>
      <c r="P216" s="469"/>
      <c r="Q216" s="469"/>
      <c r="R216" s="442"/>
    </row>
    <row r="217" spans="1:59" ht="15.75" customHeight="1" x14ac:dyDescent="0.3">
      <c r="A217" s="173">
        <v>482191</v>
      </c>
      <c r="B217" s="227" t="s">
        <v>103</v>
      </c>
      <c r="C217" s="347">
        <f t="shared" si="74"/>
        <v>2500000</v>
      </c>
      <c r="D217" s="251"/>
      <c r="E217" s="174"/>
      <c r="F217" s="174"/>
      <c r="G217" s="174"/>
      <c r="H217" s="174"/>
      <c r="I217" s="334">
        <v>2500000</v>
      </c>
      <c r="J217" s="555"/>
      <c r="K217" s="218"/>
      <c r="L217" s="440"/>
      <c r="M217" s="469"/>
      <c r="N217" s="469"/>
      <c r="O217" s="469"/>
      <c r="P217" s="469"/>
      <c r="Q217" s="469"/>
      <c r="R217" s="442"/>
    </row>
    <row r="218" spans="1:59" ht="15.75" customHeight="1" x14ac:dyDescent="0.3">
      <c r="A218" s="318">
        <v>482200</v>
      </c>
      <c r="B218" s="319" t="s">
        <v>104</v>
      </c>
      <c r="C218" s="436">
        <f t="shared" si="74"/>
        <v>2800000</v>
      </c>
      <c r="D218" s="437">
        <f>SUM(D219:D221)</f>
        <v>0</v>
      </c>
      <c r="E218" s="437">
        <f t="shared" ref="E218:I218" si="75">SUM(E219:E221)</f>
        <v>0</v>
      </c>
      <c r="F218" s="437">
        <f t="shared" si="75"/>
        <v>0</v>
      </c>
      <c r="G218" s="437">
        <f t="shared" si="75"/>
        <v>0</v>
      </c>
      <c r="H218" s="437">
        <f t="shared" si="75"/>
        <v>0</v>
      </c>
      <c r="I218" s="521">
        <f t="shared" si="75"/>
        <v>2800000</v>
      </c>
      <c r="J218" s="560"/>
      <c r="K218" s="452"/>
      <c r="L218" s="464"/>
      <c r="M218" s="450"/>
      <c r="N218" s="450"/>
      <c r="O218" s="450"/>
      <c r="P218" s="450"/>
      <c r="Q218" s="450"/>
      <c r="R218" s="450"/>
    </row>
    <row r="219" spans="1:59" ht="15.75" customHeight="1" x14ac:dyDescent="0.3">
      <c r="A219" s="278">
        <v>482200</v>
      </c>
      <c r="B219" s="279" t="s">
        <v>104</v>
      </c>
      <c r="C219" s="390">
        <f t="shared" si="74"/>
        <v>2800000</v>
      </c>
      <c r="D219" s="379"/>
      <c r="E219" s="380"/>
      <c r="F219" s="380"/>
      <c r="G219" s="380"/>
      <c r="H219" s="380"/>
      <c r="I219" s="433">
        <v>2800000</v>
      </c>
      <c r="J219" s="568"/>
      <c r="K219" s="501"/>
      <c r="L219" s="502"/>
      <c r="M219" s="503"/>
      <c r="N219" s="503"/>
      <c r="O219" s="503"/>
      <c r="P219" s="503"/>
      <c r="Q219" s="503"/>
      <c r="R219" s="503"/>
    </row>
    <row r="220" spans="1:59" ht="15.75" customHeight="1" x14ac:dyDescent="0.3">
      <c r="A220" s="435">
        <v>482231</v>
      </c>
      <c r="B220" s="520" t="s">
        <v>357</v>
      </c>
      <c r="C220" s="390">
        <f t="shared" si="74"/>
        <v>0</v>
      </c>
      <c r="D220" s="434"/>
      <c r="E220" s="434"/>
      <c r="F220" s="434"/>
      <c r="G220" s="434"/>
      <c r="H220" s="434"/>
      <c r="I220" s="522"/>
      <c r="J220" s="569"/>
      <c r="K220" s="505"/>
      <c r="L220" s="502"/>
      <c r="M220" s="506"/>
      <c r="N220" s="506"/>
      <c r="O220" s="506"/>
      <c r="P220" s="506"/>
      <c r="Q220" s="506"/>
      <c r="R220" s="506"/>
    </row>
    <row r="221" spans="1:59" s="195" customFormat="1" ht="19.5" customHeight="1" x14ac:dyDescent="0.3">
      <c r="A221" s="435">
        <v>482251</v>
      </c>
      <c r="B221" s="520" t="s">
        <v>358</v>
      </c>
      <c r="C221" s="390">
        <f t="shared" si="74"/>
        <v>0</v>
      </c>
      <c r="D221" s="434"/>
      <c r="E221" s="434"/>
      <c r="F221" s="434"/>
      <c r="G221" s="434"/>
      <c r="H221" s="434"/>
      <c r="I221" s="522"/>
      <c r="J221" s="593"/>
      <c r="K221" s="505"/>
      <c r="L221" s="502"/>
      <c r="M221" s="506"/>
      <c r="N221" s="506"/>
      <c r="O221" s="506"/>
      <c r="P221" s="506"/>
      <c r="Q221" s="506"/>
      <c r="R221" s="506"/>
      <c r="S221" s="276"/>
      <c r="T221" s="276"/>
      <c r="U221" s="276"/>
      <c r="V221" s="276"/>
      <c r="W221" s="276"/>
      <c r="X221" s="276"/>
      <c r="Y221" s="276"/>
      <c r="Z221" s="276"/>
      <c r="AA221" s="276"/>
      <c r="AB221" s="276"/>
      <c r="AC221" s="276"/>
      <c r="AD221" s="276"/>
      <c r="AE221" s="276"/>
      <c r="AF221" s="276"/>
      <c r="AG221" s="276"/>
      <c r="AH221" s="276"/>
      <c r="AI221" s="276"/>
      <c r="AJ221" s="276"/>
      <c r="AK221" s="276"/>
      <c r="AL221" s="276"/>
      <c r="AM221" s="276"/>
      <c r="AN221" s="276"/>
      <c r="AO221" s="276"/>
      <c r="AP221" s="276"/>
      <c r="AQ221" s="276"/>
      <c r="AR221" s="276"/>
      <c r="AS221" s="276"/>
      <c r="AT221" s="276"/>
      <c r="AU221" s="276"/>
      <c r="AV221" s="276"/>
      <c r="AW221" s="276"/>
      <c r="AX221" s="276"/>
      <c r="AY221" s="276"/>
      <c r="AZ221" s="276"/>
      <c r="BA221" s="276"/>
      <c r="BB221" s="276"/>
      <c r="BC221" s="276"/>
      <c r="BD221" s="276"/>
      <c r="BE221" s="276"/>
      <c r="BF221" s="276"/>
      <c r="BG221" s="205"/>
    </row>
    <row r="222" spans="1:59" ht="17.25" customHeight="1" x14ac:dyDescent="0.3">
      <c r="A222" s="171">
        <v>483000</v>
      </c>
      <c r="B222" s="238" t="s">
        <v>296</v>
      </c>
      <c r="C222" s="254">
        <f t="shared" si="74"/>
        <v>1890000</v>
      </c>
      <c r="D222" s="250">
        <f t="shared" ref="D222:I222" si="76">D223</f>
        <v>0</v>
      </c>
      <c r="E222" s="172">
        <f t="shared" si="76"/>
        <v>0</v>
      </c>
      <c r="F222" s="172">
        <f t="shared" si="76"/>
        <v>0</v>
      </c>
      <c r="G222" s="172">
        <f t="shared" si="76"/>
        <v>0</v>
      </c>
      <c r="H222" s="172">
        <f t="shared" si="76"/>
        <v>0</v>
      </c>
      <c r="I222" s="176">
        <f t="shared" si="76"/>
        <v>1890000</v>
      </c>
      <c r="J222" s="553"/>
      <c r="K222" s="273"/>
      <c r="L222" s="463"/>
      <c r="M222" s="463"/>
      <c r="N222" s="463"/>
      <c r="O222" s="463"/>
      <c r="P222" s="463"/>
      <c r="Q222" s="463"/>
      <c r="R222" s="463"/>
    </row>
    <row r="223" spans="1:59" ht="17.25" customHeight="1" thickBot="1" x14ac:dyDescent="0.35">
      <c r="A223" s="295">
        <v>483100</v>
      </c>
      <c r="B223" s="296" t="s">
        <v>297</v>
      </c>
      <c r="C223" s="349">
        <f t="shared" si="74"/>
        <v>1890000</v>
      </c>
      <c r="D223" s="342"/>
      <c r="E223" s="343"/>
      <c r="F223" s="343"/>
      <c r="G223" s="343"/>
      <c r="H223" s="343"/>
      <c r="I223" s="344">
        <v>1890000</v>
      </c>
      <c r="J223" s="554"/>
      <c r="K223" s="458"/>
      <c r="L223" s="464"/>
      <c r="M223" s="450"/>
      <c r="N223" s="450"/>
      <c r="O223" s="450"/>
      <c r="P223" s="450"/>
      <c r="Q223" s="450"/>
      <c r="R223" s="450"/>
    </row>
    <row r="224" spans="1:59" ht="17.25" customHeight="1" thickBot="1" x14ac:dyDescent="0.35">
      <c r="A224" s="202">
        <v>500000</v>
      </c>
      <c r="B224" s="239" t="s">
        <v>298</v>
      </c>
      <c r="C224" s="386">
        <f t="shared" si="74"/>
        <v>67952164</v>
      </c>
      <c r="D224" s="387">
        <f t="shared" ref="D224:I224" si="77">D225+D267</f>
        <v>0</v>
      </c>
      <c r="E224" s="388">
        <f t="shared" si="77"/>
        <v>7096980</v>
      </c>
      <c r="F224" s="388">
        <f t="shared" si="77"/>
        <v>0</v>
      </c>
      <c r="G224" s="388">
        <f t="shared" si="77"/>
        <v>0</v>
      </c>
      <c r="H224" s="388">
        <f t="shared" si="77"/>
        <v>0</v>
      </c>
      <c r="I224" s="389">
        <f t="shared" si="77"/>
        <v>60855184</v>
      </c>
      <c r="J224" s="559"/>
      <c r="K224" s="210"/>
      <c r="L224" s="507"/>
      <c r="M224" s="507"/>
      <c r="N224" s="507"/>
      <c r="O224" s="507"/>
      <c r="P224" s="507"/>
      <c r="Q224" s="507"/>
      <c r="R224" s="507"/>
    </row>
    <row r="225" spans="1:18" ht="26.25" customHeight="1" x14ac:dyDescent="0.3">
      <c r="A225" s="203">
        <v>510000</v>
      </c>
      <c r="B225" s="240" t="s">
        <v>299</v>
      </c>
      <c r="C225" s="346">
        <f t="shared" si="74"/>
        <v>66336853</v>
      </c>
      <c r="D225" s="335">
        <f t="shared" ref="D225:I225" si="78">D226+D254</f>
        <v>0</v>
      </c>
      <c r="E225" s="384">
        <f t="shared" si="78"/>
        <v>7096980</v>
      </c>
      <c r="F225" s="384">
        <f t="shared" si="78"/>
        <v>0</v>
      </c>
      <c r="G225" s="384">
        <f t="shared" si="78"/>
        <v>0</v>
      </c>
      <c r="H225" s="384">
        <f t="shared" si="78"/>
        <v>0</v>
      </c>
      <c r="I225" s="385">
        <f t="shared" si="78"/>
        <v>59239873</v>
      </c>
      <c r="J225" s="564"/>
      <c r="K225" s="473"/>
      <c r="L225" s="463"/>
      <c r="M225" s="463"/>
      <c r="N225" s="463"/>
      <c r="O225" s="463"/>
      <c r="P225" s="463"/>
      <c r="Q225" s="463"/>
      <c r="R225" s="463"/>
    </row>
    <row r="226" spans="1:18" ht="18.75" customHeight="1" x14ac:dyDescent="0.3">
      <c r="A226" s="171">
        <v>511000</v>
      </c>
      <c r="B226" s="238" t="s">
        <v>313</v>
      </c>
      <c r="C226" s="254">
        <f t="shared" si="74"/>
        <v>37938000</v>
      </c>
      <c r="D226" s="250">
        <f t="shared" ref="D226:I226" si="79">D227+D240</f>
        <v>0</v>
      </c>
      <c r="E226" s="250">
        <f t="shared" si="79"/>
        <v>0</v>
      </c>
      <c r="F226" s="250">
        <f t="shared" si="79"/>
        <v>0</v>
      </c>
      <c r="G226" s="250">
        <f t="shared" si="79"/>
        <v>0</v>
      </c>
      <c r="H226" s="250">
        <f t="shared" si="79"/>
        <v>0</v>
      </c>
      <c r="I226" s="280">
        <f t="shared" si="79"/>
        <v>37938000</v>
      </c>
      <c r="J226" s="553"/>
      <c r="K226" s="273"/>
      <c r="L226" s="463"/>
      <c r="M226" s="463"/>
      <c r="N226" s="463"/>
      <c r="O226" s="463"/>
      <c r="P226" s="463"/>
      <c r="Q226" s="463"/>
      <c r="R226" s="463"/>
    </row>
    <row r="227" spans="1:18" ht="29.25" customHeight="1" x14ac:dyDescent="0.3">
      <c r="A227" s="285">
        <v>511300</v>
      </c>
      <c r="B227" s="286" t="s">
        <v>339</v>
      </c>
      <c r="C227" s="297">
        <f t="shared" si="74"/>
        <v>34340000</v>
      </c>
      <c r="D227" s="298">
        <f t="shared" ref="D227:H227" si="80">SUM(D228:D238)</f>
        <v>0</v>
      </c>
      <c r="E227" s="299">
        <f t="shared" si="80"/>
        <v>0</v>
      </c>
      <c r="F227" s="299">
        <f t="shared" si="80"/>
        <v>0</v>
      </c>
      <c r="G227" s="299">
        <f t="shared" si="80"/>
        <v>0</v>
      </c>
      <c r="H227" s="299">
        <f t="shared" si="80"/>
        <v>0</v>
      </c>
      <c r="I227" s="300">
        <f>SUM(I228:I239)</f>
        <v>34340000</v>
      </c>
      <c r="J227" s="554"/>
      <c r="K227" s="458"/>
      <c r="L227" s="464"/>
      <c r="M227" s="464"/>
      <c r="N227" s="464"/>
      <c r="O227" s="464"/>
      <c r="P227" s="464"/>
      <c r="Q227" s="464"/>
      <c r="R227" s="464"/>
    </row>
    <row r="228" spans="1:18" ht="29.25" customHeight="1" x14ac:dyDescent="0.3">
      <c r="A228" s="173" t="s">
        <v>144</v>
      </c>
      <c r="B228" s="227" t="s">
        <v>300</v>
      </c>
      <c r="C228" s="390">
        <f t="shared" si="74"/>
        <v>6000000</v>
      </c>
      <c r="D228" s="251"/>
      <c r="E228" s="174"/>
      <c r="F228" s="174"/>
      <c r="G228" s="378"/>
      <c r="H228" s="174"/>
      <c r="I228" s="339">
        <v>6000000</v>
      </c>
      <c r="J228" s="555"/>
      <c r="K228" s="218"/>
      <c r="L228" s="508"/>
      <c r="M228" s="469"/>
      <c r="N228" s="469"/>
      <c r="O228" s="469"/>
      <c r="P228" s="498"/>
      <c r="Q228" s="469"/>
      <c r="R228" s="491"/>
    </row>
    <row r="229" spans="1:18" ht="18.75" customHeight="1" x14ac:dyDescent="0.3">
      <c r="A229" s="173" t="s">
        <v>187</v>
      </c>
      <c r="B229" s="227" t="s">
        <v>301</v>
      </c>
      <c r="C229" s="390"/>
      <c r="D229" s="251"/>
      <c r="E229" s="174"/>
      <c r="F229" s="174"/>
      <c r="G229" s="378"/>
      <c r="H229" s="174"/>
      <c r="I229" s="339">
        <v>600000</v>
      </c>
      <c r="J229" s="594"/>
      <c r="K229" s="218"/>
      <c r="L229" s="508"/>
      <c r="M229" s="469"/>
      <c r="N229" s="469"/>
      <c r="O229" s="469"/>
      <c r="P229" s="498"/>
      <c r="Q229" s="469"/>
      <c r="R229" s="491"/>
    </row>
    <row r="230" spans="1:18" ht="24.75" customHeight="1" x14ac:dyDescent="0.3">
      <c r="A230" s="173" t="s">
        <v>146</v>
      </c>
      <c r="B230" s="227" t="s">
        <v>302</v>
      </c>
      <c r="C230" s="390">
        <f t="shared" si="74"/>
        <v>7200000</v>
      </c>
      <c r="D230" s="251"/>
      <c r="E230" s="174"/>
      <c r="F230" s="174"/>
      <c r="G230" s="378"/>
      <c r="H230" s="174"/>
      <c r="I230" s="339">
        <v>7200000</v>
      </c>
      <c r="J230" s="555"/>
      <c r="K230" s="218"/>
      <c r="L230" s="508"/>
      <c r="M230" s="469"/>
      <c r="N230" s="469"/>
      <c r="O230" s="469"/>
      <c r="P230" s="498"/>
      <c r="Q230" s="469"/>
      <c r="R230" s="491"/>
    </row>
    <row r="231" spans="1:18" ht="29.25" customHeight="1" x14ac:dyDescent="0.3">
      <c r="A231" s="173" t="s">
        <v>145</v>
      </c>
      <c r="B231" s="227" t="s">
        <v>303</v>
      </c>
      <c r="C231" s="390">
        <f t="shared" si="74"/>
        <v>1460000</v>
      </c>
      <c r="D231" s="251"/>
      <c r="E231" s="174"/>
      <c r="F231" s="174"/>
      <c r="G231" s="378"/>
      <c r="H231" s="174"/>
      <c r="I231" s="339">
        <v>1460000</v>
      </c>
      <c r="J231" s="555"/>
      <c r="K231" s="218"/>
      <c r="L231" s="508"/>
      <c r="M231" s="469"/>
      <c r="N231" s="469"/>
      <c r="O231" s="469"/>
      <c r="P231" s="498"/>
      <c r="Q231" s="469"/>
      <c r="R231" s="491"/>
    </row>
    <row r="232" spans="1:18" ht="18.75" customHeight="1" x14ac:dyDescent="0.3">
      <c r="A232" s="173" t="s">
        <v>147</v>
      </c>
      <c r="B232" s="227" t="s">
        <v>304</v>
      </c>
      <c r="C232" s="390">
        <f t="shared" si="74"/>
        <v>1200000</v>
      </c>
      <c r="D232" s="251"/>
      <c r="E232" s="174"/>
      <c r="F232" s="174"/>
      <c r="G232" s="378"/>
      <c r="H232" s="174"/>
      <c r="I232" s="339">
        <v>1200000</v>
      </c>
      <c r="J232" s="555"/>
      <c r="K232" s="218"/>
      <c r="L232" s="508"/>
      <c r="M232" s="469"/>
      <c r="N232" s="469"/>
      <c r="O232" s="469"/>
      <c r="P232" s="498"/>
      <c r="Q232" s="469"/>
      <c r="R232" s="491"/>
    </row>
    <row r="233" spans="1:18" ht="18.75" customHeight="1" x14ac:dyDescent="0.3">
      <c r="A233" s="173" t="s">
        <v>184</v>
      </c>
      <c r="B233" s="227" t="s">
        <v>185</v>
      </c>
      <c r="C233" s="390">
        <f t="shared" si="74"/>
        <v>3600000</v>
      </c>
      <c r="D233" s="251"/>
      <c r="E233" s="174"/>
      <c r="F233" s="174"/>
      <c r="G233" s="378"/>
      <c r="H233" s="174"/>
      <c r="I233" s="339">
        <v>3600000</v>
      </c>
      <c r="J233" s="555"/>
      <c r="K233" s="218"/>
      <c r="L233" s="508"/>
      <c r="M233" s="469"/>
      <c r="N233" s="469"/>
      <c r="O233" s="469"/>
      <c r="P233" s="498"/>
      <c r="Q233" s="469"/>
      <c r="R233" s="491"/>
    </row>
    <row r="234" spans="1:18" ht="18.75" customHeight="1" x14ac:dyDescent="0.3">
      <c r="A234" s="173" t="s">
        <v>148</v>
      </c>
      <c r="B234" s="227" t="s">
        <v>159</v>
      </c>
      <c r="C234" s="390">
        <f t="shared" si="74"/>
        <v>0</v>
      </c>
      <c r="D234" s="251"/>
      <c r="E234" s="174"/>
      <c r="F234" s="174"/>
      <c r="G234" s="378"/>
      <c r="H234" s="174"/>
      <c r="I234" s="339">
        <v>0</v>
      </c>
      <c r="J234" s="594"/>
      <c r="K234" s="218"/>
      <c r="L234" s="508"/>
      <c r="M234" s="469"/>
      <c r="N234" s="469"/>
      <c r="O234" s="469"/>
      <c r="P234" s="498"/>
      <c r="Q234" s="469"/>
      <c r="R234" s="491"/>
    </row>
    <row r="235" spans="1:18" ht="18.75" customHeight="1" x14ac:dyDescent="0.3">
      <c r="A235" s="173" t="s">
        <v>148</v>
      </c>
      <c r="B235" s="227" t="s">
        <v>199</v>
      </c>
      <c r="C235" s="390">
        <f t="shared" si="74"/>
        <v>1800000</v>
      </c>
      <c r="D235" s="251"/>
      <c r="E235" s="174"/>
      <c r="F235" s="174"/>
      <c r="G235" s="378"/>
      <c r="H235" s="174"/>
      <c r="I235" s="339">
        <v>1800000</v>
      </c>
      <c r="J235" s="555"/>
      <c r="K235" s="218"/>
      <c r="L235" s="508"/>
      <c r="M235" s="469"/>
      <c r="N235" s="469"/>
      <c r="O235" s="469"/>
      <c r="P235" s="498"/>
      <c r="Q235" s="469"/>
      <c r="R235" s="491"/>
    </row>
    <row r="236" spans="1:18" ht="18.75" customHeight="1" x14ac:dyDescent="0.3">
      <c r="A236" s="173" t="s">
        <v>191</v>
      </c>
      <c r="B236" s="227" t="s">
        <v>192</v>
      </c>
      <c r="C236" s="390">
        <f t="shared" si="74"/>
        <v>3600000</v>
      </c>
      <c r="D236" s="251"/>
      <c r="E236" s="174"/>
      <c r="F236" s="174"/>
      <c r="G236" s="378"/>
      <c r="H236" s="174"/>
      <c r="I236" s="339">
        <v>3600000</v>
      </c>
      <c r="J236" s="555"/>
      <c r="K236" s="218"/>
      <c r="L236" s="508"/>
      <c r="M236" s="469"/>
      <c r="N236" s="469"/>
      <c r="O236" s="469"/>
      <c r="P236" s="498"/>
      <c r="Q236" s="469"/>
      <c r="R236" s="491"/>
    </row>
    <row r="237" spans="1:18" ht="18.75" customHeight="1" x14ac:dyDescent="0.3">
      <c r="A237" s="173" t="s">
        <v>193</v>
      </c>
      <c r="B237" s="227" t="s">
        <v>194</v>
      </c>
      <c r="C237" s="390">
        <f t="shared" si="74"/>
        <v>3600000</v>
      </c>
      <c r="D237" s="251"/>
      <c r="E237" s="174"/>
      <c r="F237" s="174"/>
      <c r="G237" s="378"/>
      <c r="H237" s="174"/>
      <c r="I237" s="339">
        <v>3600000</v>
      </c>
      <c r="J237" s="555"/>
      <c r="K237" s="218"/>
      <c r="L237" s="508"/>
      <c r="M237" s="469"/>
      <c r="N237" s="469"/>
      <c r="O237" s="469"/>
      <c r="P237" s="498"/>
      <c r="Q237" s="469"/>
      <c r="R237" s="491"/>
    </row>
    <row r="238" spans="1:18" ht="18.75" customHeight="1" x14ac:dyDescent="0.3">
      <c r="A238" s="173" t="s">
        <v>189</v>
      </c>
      <c r="B238" s="227" t="s">
        <v>190</v>
      </c>
      <c r="C238" s="390">
        <f t="shared" si="74"/>
        <v>4800000</v>
      </c>
      <c r="D238" s="251"/>
      <c r="E238" s="174"/>
      <c r="F238" s="174"/>
      <c r="G238" s="378"/>
      <c r="H238" s="174"/>
      <c r="I238" s="339">
        <v>4800000</v>
      </c>
      <c r="J238" s="555"/>
      <c r="K238" s="218"/>
      <c r="L238" s="508"/>
      <c r="M238" s="469"/>
      <c r="N238" s="469"/>
      <c r="O238" s="469"/>
      <c r="P238" s="498"/>
      <c r="Q238" s="469"/>
      <c r="R238" s="491"/>
    </row>
    <row r="239" spans="1:18" ht="18.75" customHeight="1" x14ac:dyDescent="0.3">
      <c r="A239" s="173" t="s">
        <v>387</v>
      </c>
      <c r="B239" s="227" t="s">
        <v>388</v>
      </c>
      <c r="C239" s="605">
        <f t="shared" si="74"/>
        <v>480000</v>
      </c>
      <c r="D239" s="606"/>
      <c r="E239" s="606"/>
      <c r="F239" s="606"/>
      <c r="G239" s="607"/>
      <c r="H239" s="606"/>
      <c r="I239" s="608">
        <v>480000</v>
      </c>
      <c r="J239" s="555"/>
      <c r="K239" s="218"/>
      <c r="L239" s="508"/>
      <c r="M239" s="469"/>
      <c r="N239" s="469"/>
      <c r="O239" s="469"/>
      <c r="P239" s="498"/>
      <c r="Q239" s="469"/>
      <c r="R239" s="491"/>
    </row>
    <row r="240" spans="1:18" ht="18.75" customHeight="1" x14ac:dyDescent="0.3">
      <c r="A240" s="285">
        <v>511400</v>
      </c>
      <c r="B240" s="286" t="s">
        <v>345</v>
      </c>
      <c r="C240" s="391">
        <f t="shared" si="74"/>
        <v>3598000</v>
      </c>
      <c r="D240" s="523">
        <f t="shared" ref="D240:I240" si="81">SUM(D241)</f>
        <v>0</v>
      </c>
      <c r="E240" s="523">
        <f t="shared" si="81"/>
        <v>0</v>
      </c>
      <c r="F240" s="523">
        <f t="shared" si="81"/>
        <v>0</v>
      </c>
      <c r="G240" s="523">
        <f t="shared" si="81"/>
        <v>0</v>
      </c>
      <c r="H240" s="523">
        <f t="shared" si="81"/>
        <v>0</v>
      </c>
      <c r="I240" s="524">
        <f t="shared" si="81"/>
        <v>3598000</v>
      </c>
      <c r="J240" s="554"/>
      <c r="K240" s="458"/>
      <c r="L240" s="464"/>
      <c r="M240" s="450"/>
      <c r="N240" s="450"/>
      <c r="O240" s="450"/>
      <c r="P240" s="450"/>
      <c r="Q240" s="450"/>
      <c r="R240" s="450"/>
    </row>
    <row r="241" spans="1:18" ht="18.75" customHeight="1" thickBot="1" x14ac:dyDescent="0.35">
      <c r="A241" s="261">
        <v>511431</v>
      </c>
      <c r="B241" s="262" t="s">
        <v>181</v>
      </c>
      <c r="C241" s="392">
        <f t="shared" si="74"/>
        <v>3598000</v>
      </c>
      <c r="D241" s="393"/>
      <c r="E241" s="394"/>
      <c r="F241" s="394"/>
      <c r="G241" s="395"/>
      <c r="H241" s="394"/>
      <c r="I241" s="396">
        <v>3598000</v>
      </c>
      <c r="J241" s="562"/>
      <c r="K241" s="454"/>
      <c r="L241" s="508"/>
      <c r="M241" s="455"/>
      <c r="N241" s="455"/>
      <c r="O241" s="455"/>
      <c r="P241" s="456"/>
      <c r="Q241" s="455"/>
      <c r="R241" s="456"/>
    </row>
    <row r="242" spans="1:18" ht="18.75" customHeight="1" x14ac:dyDescent="0.3">
      <c r="A242" s="217"/>
      <c r="B242" s="218"/>
      <c r="C242" s="219"/>
      <c r="D242" s="220"/>
      <c r="E242" s="220"/>
      <c r="F242" s="220"/>
      <c r="G242" s="221"/>
      <c r="H242" s="220"/>
      <c r="I242" s="221"/>
      <c r="L242" s="274"/>
      <c r="M242" s="275"/>
    </row>
    <row r="243" spans="1:18" ht="18.75" customHeight="1" x14ac:dyDescent="0.3">
      <c r="A243" s="217"/>
      <c r="B243" s="218"/>
      <c r="C243" s="219"/>
      <c r="D243" s="220"/>
      <c r="E243" s="220"/>
      <c r="F243" s="220"/>
      <c r="G243" s="221"/>
      <c r="H243" s="220"/>
      <c r="I243" s="221"/>
      <c r="L243" s="274"/>
      <c r="M243" s="275"/>
    </row>
    <row r="244" spans="1:18" ht="18.75" customHeight="1" x14ac:dyDescent="0.3">
      <c r="A244" s="217"/>
      <c r="B244" s="218"/>
      <c r="C244" s="219"/>
      <c r="D244" s="220"/>
      <c r="E244" s="220"/>
      <c r="F244" s="220"/>
      <c r="G244" s="221"/>
      <c r="H244" s="220"/>
      <c r="I244" s="221"/>
      <c r="L244" s="274"/>
      <c r="M244" s="275"/>
    </row>
    <row r="245" spans="1:18" ht="18.75" customHeight="1" x14ac:dyDescent="0.3">
      <c r="A245" s="217"/>
      <c r="B245" s="218"/>
      <c r="C245" s="219"/>
      <c r="D245" s="220"/>
      <c r="E245" s="220"/>
      <c r="F245" s="220"/>
      <c r="G245" s="221"/>
      <c r="H245" s="220"/>
      <c r="I245" s="221"/>
      <c r="L245" s="274"/>
      <c r="M245" s="275"/>
    </row>
    <row r="246" spans="1:18" ht="18.75" customHeight="1" x14ac:dyDescent="0.3">
      <c r="A246" s="217"/>
      <c r="B246" s="218"/>
      <c r="C246" s="219"/>
      <c r="D246" s="220"/>
      <c r="E246" s="220"/>
      <c r="F246" s="220"/>
      <c r="G246" s="221"/>
      <c r="H246" s="220"/>
      <c r="I246" s="221"/>
      <c r="L246" s="274"/>
      <c r="M246" s="275"/>
    </row>
    <row r="247" spans="1:18" ht="18.75" customHeight="1" x14ac:dyDescent="0.3">
      <c r="A247" s="217"/>
      <c r="B247" s="218"/>
      <c r="C247" s="219"/>
      <c r="D247" s="220"/>
      <c r="E247" s="220"/>
      <c r="F247" s="220"/>
      <c r="G247" s="221"/>
      <c r="H247" s="220"/>
      <c r="I247" s="221"/>
      <c r="L247" s="274"/>
      <c r="M247" s="275"/>
    </row>
    <row r="248" spans="1:18" ht="18.75" customHeight="1" x14ac:dyDescent="0.3">
      <c r="A248" s="217"/>
      <c r="B248" s="218"/>
      <c r="C248" s="219"/>
      <c r="D248" s="220"/>
      <c r="E248" s="220"/>
      <c r="F248" s="220"/>
      <c r="G248" s="221"/>
      <c r="H248" s="220"/>
      <c r="I248" s="221"/>
      <c r="L248" s="274"/>
      <c r="M248" s="275"/>
    </row>
    <row r="249" spans="1:18" ht="18.75" customHeight="1" thickBot="1" x14ac:dyDescent="0.35">
      <c r="A249" s="217"/>
      <c r="B249" s="218"/>
      <c r="C249" s="219"/>
      <c r="D249" s="220"/>
      <c r="E249" s="220"/>
      <c r="F249" s="220"/>
      <c r="G249" s="221"/>
      <c r="H249" s="220"/>
      <c r="I249" s="221"/>
      <c r="L249" s="274"/>
      <c r="M249" s="275"/>
    </row>
    <row r="250" spans="1:18" ht="15" thickBot="1" x14ac:dyDescent="0.35">
      <c r="A250" s="634" t="s">
        <v>4</v>
      </c>
      <c r="B250" s="636" t="s">
        <v>230</v>
      </c>
      <c r="C250" s="638" t="s">
        <v>264</v>
      </c>
      <c r="D250" s="639"/>
      <c r="E250" s="639"/>
      <c r="F250" s="639"/>
      <c r="G250" s="639"/>
      <c r="H250" s="639"/>
      <c r="I250" s="640"/>
      <c r="J250" s="570"/>
      <c r="K250" s="517"/>
      <c r="L250" s="273"/>
      <c r="M250" s="515"/>
      <c r="N250" s="515"/>
      <c r="O250" s="515"/>
      <c r="P250" s="515"/>
      <c r="Q250" s="515"/>
      <c r="R250" s="515"/>
    </row>
    <row r="251" spans="1:18" ht="15" customHeight="1" x14ac:dyDescent="0.3">
      <c r="A251" s="635"/>
      <c r="B251" s="637"/>
      <c r="C251" s="641" t="s">
        <v>309</v>
      </c>
      <c r="D251" s="643" t="s">
        <v>265</v>
      </c>
      <c r="E251" s="644"/>
      <c r="F251" s="644"/>
      <c r="G251" s="644"/>
      <c r="H251" s="645" t="s">
        <v>233</v>
      </c>
      <c r="I251" s="646" t="s">
        <v>234</v>
      </c>
      <c r="J251" s="570"/>
      <c r="K251" s="517"/>
      <c r="L251" s="514"/>
      <c r="M251" s="273"/>
      <c r="N251" s="515"/>
      <c r="O251" s="515"/>
      <c r="P251" s="515"/>
      <c r="Q251" s="273"/>
      <c r="R251" s="273"/>
    </row>
    <row r="252" spans="1:18" ht="26.4" x14ac:dyDescent="0.3">
      <c r="A252" s="635"/>
      <c r="B252" s="637"/>
      <c r="C252" s="642"/>
      <c r="D252" s="613" t="s">
        <v>266</v>
      </c>
      <c r="E252" s="614" t="s">
        <v>236</v>
      </c>
      <c r="F252" s="614" t="s">
        <v>237</v>
      </c>
      <c r="G252" s="614" t="s">
        <v>238</v>
      </c>
      <c r="H252" s="644"/>
      <c r="I252" s="647"/>
      <c r="J252" s="570"/>
      <c r="K252" s="517"/>
      <c r="L252" s="514"/>
      <c r="M252" s="272"/>
      <c r="N252" s="272"/>
      <c r="O252" s="272"/>
      <c r="P252" s="272"/>
      <c r="Q252" s="515"/>
      <c r="R252" s="515"/>
    </row>
    <row r="253" spans="1:18" ht="15" thickBot="1" x14ac:dyDescent="0.35">
      <c r="A253" s="200" t="s">
        <v>239</v>
      </c>
      <c r="B253" s="244" t="s">
        <v>240</v>
      </c>
      <c r="C253" s="247" t="s">
        <v>241</v>
      </c>
      <c r="D253" s="246" t="s">
        <v>242</v>
      </c>
      <c r="E253" s="167" t="s">
        <v>243</v>
      </c>
      <c r="F253" s="167" t="s">
        <v>244</v>
      </c>
      <c r="G253" s="167" t="s">
        <v>245</v>
      </c>
      <c r="H253" s="167" t="s">
        <v>246</v>
      </c>
      <c r="I253" s="168" t="s">
        <v>247</v>
      </c>
      <c r="J253" s="552"/>
      <c r="K253" s="461"/>
      <c r="L253" s="462"/>
      <c r="M253" s="462"/>
      <c r="N253" s="462"/>
      <c r="O253" s="462"/>
      <c r="P253" s="462"/>
      <c r="Q253" s="462"/>
      <c r="R253" s="462"/>
    </row>
    <row r="254" spans="1:18" x14ac:dyDescent="0.3">
      <c r="A254" s="204">
        <v>512000</v>
      </c>
      <c r="B254" s="226" t="s">
        <v>305</v>
      </c>
      <c r="C254" s="346">
        <f>SUM(D254:I254)</f>
        <v>28398853</v>
      </c>
      <c r="D254" s="335">
        <f t="shared" ref="D254:H254" si="82">D257+D256+D264</f>
        <v>0</v>
      </c>
      <c r="E254" s="384">
        <f t="shared" si="82"/>
        <v>7096980</v>
      </c>
      <c r="F254" s="384">
        <f t="shared" si="82"/>
        <v>0</v>
      </c>
      <c r="G254" s="384">
        <f t="shared" si="82"/>
        <v>0</v>
      </c>
      <c r="H254" s="384">
        <f t="shared" si="82"/>
        <v>0</v>
      </c>
      <c r="I254" s="385">
        <f>I257+I256+I264+I265</f>
        <v>21301873</v>
      </c>
      <c r="J254" s="553"/>
      <c r="K254" s="273"/>
      <c r="L254" s="463"/>
      <c r="M254" s="463"/>
      <c r="N254" s="463"/>
      <c r="O254" s="463"/>
      <c r="P254" s="463"/>
      <c r="Q254" s="463"/>
      <c r="R254" s="463"/>
    </row>
    <row r="255" spans="1:18" x14ac:dyDescent="0.3">
      <c r="A255" s="285">
        <v>512100</v>
      </c>
      <c r="B255" s="286" t="s">
        <v>343</v>
      </c>
      <c r="C255" s="297">
        <f>SUM(D255:I255)</f>
        <v>2040000</v>
      </c>
      <c r="D255" s="298">
        <f>SUM(D256)</f>
        <v>0</v>
      </c>
      <c r="E255" s="299">
        <f t="shared" ref="E255:I255" si="83">SUM(E256)</f>
        <v>0</v>
      </c>
      <c r="F255" s="299">
        <f t="shared" si="83"/>
        <v>0</v>
      </c>
      <c r="G255" s="299">
        <f t="shared" si="83"/>
        <v>0</v>
      </c>
      <c r="H255" s="299">
        <f t="shared" si="83"/>
        <v>0</v>
      </c>
      <c r="I255" s="300">
        <f t="shared" si="83"/>
        <v>2040000</v>
      </c>
      <c r="J255" s="554"/>
      <c r="K255" s="458"/>
      <c r="L255" s="464"/>
      <c r="M255" s="464"/>
      <c r="N255" s="464"/>
      <c r="O255" s="464"/>
      <c r="P255" s="464"/>
      <c r="Q255" s="464"/>
      <c r="R255" s="464"/>
    </row>
    <row r="256" spans="1:18" x14ac:dyDescent="0.3">
      <c r="A256" s="173">
        <v>512111</v>
      </c>
      <c r="B256" s="227" t="s">
        <v>200</v>
      </c>
      <c r="C256" s="347">
        <f t="shared" si="74"/>
        <v>2040000</v>
      </c>
      <c r="D256" s="251"/>
      <c r="E256" s="174"/>
      <c r="F256" s="174"/>
      <c r="G256" s="174"/>
      <c r="H256" s="174"/>
      <c r="I256" s="339">
        <v>2040000</v>
      </c>
      <c r="J256" s="555"/>
      <c r="K256" s="218"/>
      <c r="L256" s="440"/>
      <c r="M256" s="469"/>
      <c r="N256" s="469"/>
      <c r="O256" s="469"/>
      <c r="P256" s="469"/>
      <c r="Q256" s="469"/>
      <c r="R256" s="491"/>
    </row>
    <row r="257" spans="1:59" x14ac:dyDescent="0.3">
      <c r="A257" s="322">
        <v>512200</v>
      </c>
      <c r="B257" s="323" t="s">
        <v>340</v>
      </c>
      <c r="C257" s="297">
        <f>SUM(D257:I257)</f>
        <v>8095514</v>
      </c>
      <c r="D257" s="298">
        <f>SUM(D258:D262)</f>
        <v>0</v>
      </c>
      <c r="E257" s="299">
        <f t="shared" ref="E257:H257" si="84">SUM(E258:E262)</f>
        <v>0</v>
      </c>
      <c r="F257" s="299">
        <f t="shared" si="84"/>
        <v>0</v>
      </c>
      <c r="G257" s="299">
        <f t="shared" si="84"/>
        <v>0</v>
      </c>
      <c r="H257" s="299">
        <f t="shared" si="84"/>
        <v>0</v>
      </c>
      <c r="I257" s="300">
        <f>SUM(I258:I262)</f>
        <v>8095514</v>
      </c>
      <c r="J257" s="554"/>
      <c r="K257" s="458"/>
      <c r="L257" s="464"/>
      <c r="M257" s="464"/>
      <c r="N257" s="464"/>
      <c r="O257" s="464"/>
      <c r="P257" s="464"/>
      <c r="Q257" s="464"/>
      <c r="R257" s="464"/>
    </row>
    <row r="258" spans="1:59" x14ac:dyDescent="0.3">
      <c r="A258" s="173">
        <v>512211</v>
      </c>
      <c r="B258" s="227" t="s">
        <v>109</v>
      </c>
      <c r="C258" s="347">
        <f t="shared" si="74"/>
        <v>599999</v>
      </c>
      <c r="D258" s="251"/>
      <c r="E258" s="174"/>
      <c r="F258" s="174"/>
      <c r="G258" s="174"/>
      <c r="H258" s="174"/>
      <c r="I258" s="339">
        <v>599999</v>
      </c>
      <c r="J258" s="555"/>
      <c r="K258" s="218"/>
      <c r="L258" s="440"/>
      <c r="M258" s="469"/>
      <c r="N258" s="469"/>
      <c r="O258" s="469"/>
      <c r="P258" s="469"/>
      <c r="Q258" s="469"/>
      <c r="R258" s="491"/>
    </row>
    <row r="259" spans="1:59" x14ac:dyDescent="0.3">
      <c r="A259" s="173" t="s">
        <v>158</v>
      </c>
      <c r="B259" s="227" t="s">
        <v>157</v>
      </c>
      <c r="C259" s="347">
        <f t="shared" si="74"/>
        <v>4434312</v>
      </c>
      <c r="D259" s="251"/>
      <c r="E259" s="174"/>
      <c r="F259" s="174"/>
      <c r="G259" s="174"/>
      <c r="H259" s="174"/>
      <c r="I259" s="339">
        <v>4434312</v>
      </c>
      <c r="J259" s="555"/>
      <c r="K259" s="218"/>
      <c r="L259" s="440"/>
      <c r="M259" s="469"/>
      <c r="N259" s="469"/>
      <c r="O259" s="469"/>
      <c r="P259" s="469"/>
      <c r="Q259" s="469"/>
      <c r="R259" s="491"/>
    </row>
    <row r="260" spans="1:59" x14ac:dyDescent="0.3">
      <c r="A260" s="173">
        <v>512221</v>
      </c>
      <c r="B260" s="227" t="s">
        <v>110</v>
      </c>
      <c r="C260" s="347">
        <f t="shared" si="74"/>
        <v>599999</v>
      </c>
      <c r="D260" s="251"/>
      <c r="E260" s="174"/>
      <c r="F260" s="174"/>
      <c r="G260" s="174"/>
      <c r="H260" s="174"/>
      <c r="I260" s="339">
        <v>599999</v>
      </c>
      <c r="J260" s="555"/>
      <c r="K260" s="218"/>
      <c r="L260" s="440"/>
      <c r="M260" s="469"/>
      <c r="N260" s="469"/>
      <c r="O260" s="469"/>
      <c r="P260" s="469"/>
      <c r="Q260" s="469"/>
      <c r="R260" s="491"/>
    </row>
    <row r="261" spans="1:59" x14ac:dyDescent="0.3">
      <c r="A261" s="173">
        <v>512251</v>
      </c>
      <c r="B261" s="227" t="s">
        <v>111</v>
      </c>
      <c r="C261" s="347">
        <f t="shared" si="74"/>
        <v>1861205</v>
      </c>
      <c r="D261" s="251"/>
      <c r="E261" s="174"/>
      <c r="F261" s="174"/>
      <c r="G261" s="174"/>
      <c r="H261" s="174"/>
      <c r="I261" s="339">
        <v>1861205</v>
      </c>
      <c r="J261" s="555"/>
      <c r="K261" s="218"/>
      <c r="L261" s="440"/>
      <c r="M261" s="469"/>
      <c r="N261" s="469"/>
      <c r="O261" s="469"/>
      <c r="P261" s="469"/>
      <c r="Q261" s="469"/>
      <c r="R261" s="491"/>
    </row>
    <row r="262" spans="1:59" x14ac:dyDescent="0.3">
      <c r="A262" s="173">
        <v>512241</v>
      </c>
      <c r="B262" s="227" t="s">
        <v>113</v>
      </c>
      <c r="C262" s="347">
        <f t="shared" si="74"/>
        <v>599999</v>
      </c>
      <c r="D262" s="251"/>
      <c r="E262" s="174"/>
      <c r="F262" s="174"/>
      <c r="G262" s="174"/>
      <c r="H262" s="174"/>
      <c r="I262" s="339">
        <v>599999</v>
      </c>
      <c r="J262" s="555"/>
      <c r="K262" s="218"/>
      <c r="L262" s="440"/>
      <c r="M262" s="469"/>
      <c r="N262" s="469"/>
      <c r="O262" s="469"/>
      <c r="P262" s="469"/>
      <c r="Q262" s="469"/>
      <c r="R262" s="491"/>
    </row>
    <row r="263" spans="1:59" x14ac:dyDescent="0.3">
      <c r="A263" s="283">
        <v>512500</v>
      </c>
      <c r="B263" s="284" t="s">
        <v>344</v>
      </c>
      <c r="C263" s="297">
        <f>SUM(D263:I263)</f>
        <v>17663339</v>
      </c>
      <c r="D263" s="437">
        <f>SUM(D264)</f>
        <v>0</v>
      </c>
      <c r="E263" s="437">
        <f t="shared" ref="E263:I263" si="85">SUM(E264)</f>
        <v>7096980</v>
      </c>
      <c r="F263" s="437">
        <f t="shared" si="85"/>
        <v>0</v>
      </c>
      <c r="G263" s="437">
        <f t="shared" si="85"/>
        <v>0</v>
      </c>
      <c r="H263" s="437">
        <f t="shared" si="85"/>
        <v>0</v>
      </c>
      <c r="I263" s="521">
        <f t="shared" si="85"/>
        <v>10566359</v>
      </c>
      <c r="J263" s="554"/>
      <c r="K263" s="458"/>
      <c r="L263" s="464"/>
      <c r="M263" s="450"/>
      <c r="N263" s="450"/>
      <c r="O263" s="450"/>
      <c r="P263" s="450"/>
      <c r="Q263" s="450"/>
      <c r="R263" s="450"/>
    </row>
    <row r="264" spans="1:59" x14ac:dyDescent="0.3">
      <c r="A264" s="259">
        <v>512511</v>
      </c>
      <c r="B264" s="260" t="s">
        <v>112</v>
      </c>
      <c r="C264" s="390">
        <f>SUM(D264:I264)</f>
        <v>17663339</v>
      </c>
      <c r="D264" s="397"/>
      <c r="E264" s="398">
        <v>7096980</v>
      </c>
      <c r="F264" s="399"/>
      <c r="G264" s="400"/>
      <c r="H264" s="400"/>
      <c r="I264" s="401">
        <v>10566359</v>
      </c>
      <c r="J264" s="562"/>
      <c r="K264" s="454"/>
      <c r="L264" s="508"/>
      <c r="M264" s="455"/>
      <c r="N264" s="459"/>
      <c r="O264" s="460"/>
      <c r="P264" s="455"/>
      <c r="Q264" s="455"/>
      <c r="R264" s="459"/>
    </row>
    <row r="265" spans="1:59" x14ac:dyDescent="0.3">
      <c r="A265" s="610">
        <v>513111</v>
      </c>
      <c r="B265" s="611" t="s">
        <v>395</v>
      </c>
      <c r="C265" s="297">
        <f>SUM(D265:I265)</f>
        <v>600000</v>
      </c>
      <c r="D265" s="663">
        <f>SUM(D266)</f>
        <v>0</v>
      </c>
      <c r="E265" s="663">
        <f>SUM(E266)</f>
        <v>0</v>
      </c>
      <c r="F265" s="663">
        <f t="shared" ref="F265:I265" si="86">SUM(F266)</f>
        <v>0</v>
      </c>
      <c r="G265" s="663">
        <f t="shared" si="86"/>
        <v>0</v>
      </c>
      <c r="H265" s="663">
        <f t="shared" si="86"/>
        <v>0</v>
      </c>
      <c r="I265" s="663">
        <f t="shared" si="86"/>
        <v>600000</v>
      </c>
      <c r="J265" s="562"/>
      <c r="K265" s="454"/>
      <c r="L265" s="508"/>
      <c r="M265" s="455"/>
      <c r="N265" s="459"/>
      <c r="O265" s="460"/>
      <c r="P265" s="455"/>
      <c r="Q265" s="455"/>
      <c r="R265" s="459"/>
    </row>
    <row r="266" spans="1:59" x14ac:dyDescent="0.3">
      <c r="A266" s="259" t="s">
        <v>386</v>
      </c>
      <c r="B266" s="260" t="s">
        <v>397</v>
      </c>
      <c r="C266" s="390">
        <f t="shared" ref="C266" si="87">SUM(D266:I266)</f>
        <v>600000</v>
      </c>
      <c r="D266" s="665"/>
      <c r="E266" s="666"/>
      <c r="F266" s="667"/>
      <c r="G266" s="668"/>
      <c r="H266" s="668"/>
      <c r="I266" s="664">
        <v>600000</v>
      </c>
      <c r="J266" s="562"/>
      <c r="K266" s="454"/>
      <c r="L266" s="508"/>
      <c r="M266" s="455"/>
      <c r="N266" s="459"/>
      <c r="O266" s="460"/>
      <c r="P266" s="455"/>
      <c r="Q266" s="455"/>
      <c r="R266" s="459"/>
    </row>
    <row r="267" spans="1:59" x14ac:dyDescent="0.3">
      <c r="A267" s="201">
        <v>523000</v>
      </c>
      <c r="B267" s="228" t="s">
        <v>114</v>
      </c>
      <c r="C267" s="255">
        <f>SUM(D267:I267)</f>
        <v>1615311</v>
      </c>
      <c r="D267" s="525">
        <f>SUM(D268)</f>
        <v>0</v>
      </c>
      <c r="E267" s="526">
        <f t="shared" ref="E267:I267" si="88">SUM(E268)</f>
        <v>0</v>
      </c>
      <c r="F267" s="526">
        <f t="shared" si="88"/>
        <v>0</v>
      </c>
      <c r="G267" s="526">
        <f t="shared" si="88"/>
        <v>0</v>
      </c>
      <c r="H267" s="526">
        <f t="shared" si="88"/>
        <v>0</v>
      </c>
      <c r="I267" s="527">
        <f t="shared" si="88"/>
        <v>1615311</v>
      </c>
      <c r="J267" s="571"/>
      <c r="K267" s="510"/>
      <c r="L267" s="499"/>
      <c r="M267" s="511"/>
      <c r="N267" s="511"/>
      <c r="O267" s="511"/>
      <c r="P267" s="511"/>
      <c r="Q267" s="511"/>
      <c r="R267" s="511"/>
    </row>
    <row r="268" spans="1:59" ht="15" thickBot="1" x14ac:dyDescent="0.35">
      <c r="A268" s="320">
        <v>523111</v>
      </c>
      <c r="B268" s="321" t="s">
        <v>114</v>
      </c>
      <c r="C268" s="349">
        <f t="shared" si="74"/>
        <v>1615311</v>
      </c>
      <c r="D268" s="342"/>
      <c r="E268" s="343"/>
      <c r="F268" s="343"/>
      <c r="G268" s="343"/>
      <c r="H268" s="343"/>
      <c r="I268" s="402">
        <v>1615311</v>
      </c>
      <c r="J268" s="560"/>
      <c r="K268" s="452"/>
      <c r="L268" s="464"/>
      <c r="M268" s="450"/>
      <c r="N268" s="450"/>
      <c r="O268" s="450"/>
      <c r="P268" s="450"/>
      <c r="Q268" s="450"/>
      <c r="R268" s="512"/>
    </row>
    <row r="269" spans="1:59" s="195" customFormat="1" ht="21" customHeight="1" x14ac:dyDescent="0.3">
      <c r="A269" s="181">
        <v>600000</v>
      </c>
      <c r="B269" s="230" t="s">
        <v>306</v>
      </c>
      <c r="C269" s="403">
        <f>SUM(D269:I269)</f>
        <v>3809524</v>
      </c>
      <c r="D269" s="404">
        <f>D270</f>
        <v>0</v>
      </c>
      <c r="E269" s="405">
        <f t="shared" ref="E269:I269" si="89">E270</f>
        <v>0</v>
      </c>
      <c r="F269" s="405">
        <f t="shared" si="89"/>
        <v>0</v>
      </c>
      <c r="G269" s="405">
        <f t="shared" si="89"/>
        <v>0</v>
      </c>
      <c r="H269" s="405">
        <f t="shared" si="89"/>
        <v>0</v>
      </c>
      <c r="I269" s="406">
        <f t="shared" si="89"/>
        <v>3809524</v>
      </c>
      <c r="J269" s="564"/>
      <c r="K269" s="473"/>
      <c r="L269" s="507"/>
      <c r="M269" s="507"/>
      <c r="N269" s="507"/>
      <c r="O269" s="507"/>
      <c r="P269" s="507"/>
      <c r="Q269" s="507"/>
      <c r="R269" s="507"/>
      <c r="S269" s="276"/>
      <c r="T269" s="276"/>
      <c r="U269" s="276"/>
      <c r="V269" s="276"/>
      <c r="W269" s="276"/>
      <c r="X269" s="276"/>
      <c r="Y269" s="276"/>
      <c r="Z269" s="276"/>
      <c r="AA269" s="276"/>
      <c r="AB269" s="276"/>
      <c r="AC269" s="276"/>
      <c r="AD269" s="276"/>
      <c r="AE269" s="276"/>
      <c r="AF269" s="276"/>
      <c r="AG269" s="276"/>
      <c r="AH269" s="276"/>
      <c r="AI269" s="276"/>
      <c r="AJ269" s="276"/>
      <c r="AK269" s="276"/>
      <c r="AL269" s="276"/>
      <c r="AM269" s="276"/>
      <c r="AN269" s="276"/>
      <c r="AO269" s="276"/>
      <c r="AP269" s="276"/>
      <c r="AQ269" s="276"/>
      <c r="AR269" s="276"/>
      <c r="AS269" s="276"/>
      <c r="AT269" s="276"/>
      <c r="AU269" s="276"/>
      <c r="AV269" s="276"/>
      <c r="AW269" s="276"/>
      <c r="AX269" s="276"/>
      <c r="AY269" s="276"/>
      <c r="AZ269" s="276"/>
      <c r="BA269" s="276"/>
      <c r="BB269" s="276"/>
      <c r="BC269" s="276"/>
      <c r="BD269" s="276"/>
      <c r="BE269" s="276"/>
      <c r="BF269" s="276"/>
      <c r="BG269" s="205"/>
    </row>
    <row r="270" spans="1:59" x14ac:dyDescent="0.3">
      <c r="A270" s="283">
        <v>611400</v>
      </c>
      <c r="B270" s="284" t="s">
        <v>307</v>
      </c>
      <c r="C270" s="297">
        <f t="shared" si="74"/>
        <v>3809524</v>
      </c>
      <c r="D270" s="303"/>
      <c r="E270" s="304"/>
      <c r="F270" s="304"/>
      <c r="G270" s="304"/>
      <c r="H270" s="304"/>
      <c r="I270" s="305">
        <v>3809524</v>
      </c>
      <c r="J270" s="554"/>
      <c r="K270" s="458"/>
      <c r="L270" s="464"/>
      <c r="M270" s="450"/>
      <c r="N270" s="450"/>
      <c r="O270" s="450"/>
      <c r="P270" s="450"/>
      <c r="Q270" s="450"/>
      <c r="R270" s="450"/>
    </row>
    <row r="271" spans="1:59" s="196" customFormat="1" ht="16.2" thickBot="1" x14ac:dyDescent="0.35">
      <c r="A271" s="182"/>
      <c r="B271" s="232" t="s">
        <v>308</v>
      </c>
      <c r="C271" s="407">
        <f>SUM(D271:I271)</f>
        <v>499486049</v>
      </c>
      <c r="D271" s="408">
        <f t="shared" ref="D271:I271" si="90">D53+D224+D269</f>
        <v>0</v>
      </c>
      <c r="E271" s="409">
        <f t="shared" si="90"/>
        <v>7096980</v>
      </c>
      <c r="F271" s="409">
        <f t="shared" si="90"/>
        <v>300000</v>
      </c>
      <c r="G271" s="409">
        <f t="shared" si="90"/>
        <v>284373000</v>
      </c>
      <c r="H271" s="409">
        <f t="shared" si="90"/>
        <v>0</v>
      </c>
      <c r="I271" s="410">
        <f t="shared" si="90"/>
        <v>207716069</v>
      </c>
      <c r="J271" s="557"/>
      <c r="K271" s="210"/>
      <c r="L271" s="470"/>
      <c r="M271" s="470"/>
      <c r="N271" s="470"/>
      <c r="O271" s="470"/>
      <c r="P271" s="470"/>
      <c r="Q271" s="470"/>
      <c r="R271" s="470"/>
      <c r="S271" s="277"/>
      <c r="T271" s="277"/>
      <c r="U271" s="277"/>
      <c r="V271" s="277"/>
      <c r="W271" s="277"/>
      <c r="X271" s="277"/>
      <c r="Y271" s="277"/>
      <c r="Z271" s="277"/>
      <c r="AA271" s="277"/>
      <c r="AB271" s="277"/>
      <c r="AC271" s="277"/>
      <c r="AD271" s="277"/>
      <c r="AE271" s="277"/>
      <c r="AF271" s="277"/>
      <c r="AG271" s="277"/>
      <c r="AH271" s="277"/>
      <c r="AI271" s="277"/>
      <c r="AJ271" s="277"/>
      <c r="AK271" s="277"/>
      <c r="AL271" s="277"/>
      <c r="AM271" s="277"/>
      <c r="AN271" s="277"/>
      <c r="AO271" s="277"/>
      <c r="AP271" s="277"/>
      <c r="AQ271" s="277"/>
      <c r="AR271" s="277"/>
      <c r="AS271" s="277"/>
      <c r="AT271" s="277"/>
      <c r="AU271" s="277"/>
      <c r="AV271" s="277"/>
      <c r="AW271" s="277"/>
      <c r="AX271" s="277"/>
      <c r="AY271" s="277"/>
      <c r="AZ271" s="277"/>
      <c r="BA271" s="277"/>
      <c r="BB271" s="277"/>
      <c r="BC271" s="277"/>
      <c r="BD271" s="277"/>
      <c r="BE271" s="277"/>
      <c r="BF271" s="277"/>
      <c r="BG271" s="206"/>
    </row>
    <row r="272" spans="1:59" s="196" customFormat="1" ht="15.6" x14ac:dyDescent="0.3">
      <c r="A272" s="209"/>
      <c r="B272" s="210"/>
      <c r="C272" s="470"/>
      <c r="D272" s="470"/>
      <c r="E272" s="470"/>
      <c r="F272" s="470"/>
      <c r="G272" s="470"/>
      <c r="H272" s="470"/>
      <c r="I272" s="470"/>
      <c r="J272" s="557"/>
      <c r="K272" s="210"/>
      <c r="L272" s="470"/>
      <c r="M272" s="470"/>
      <c r="N272" s="470"/>
      <c r="O272" s="470"/>
      <c r="P272" s="470"/>
      <c r="Q272" s="470"/>
      <c r="R272" s="470"/>
      <c r="S272" s="277"/>
      <c r="T272" s="277"/>
      <c r="U272" s="277"/>
      <c r="V272" s="277"/>
      <c r="W272" s="277"/>
      <c r="X272" s="277"/>
      <c r="Y272" s="277"/>
      <c r="Z272" s="277"/>
      <c r="AA272" s="277"/>
      <c r="AB272" s="277"/>
      <c r="AC272" s="277"/>
      <c r="AD272" s="277"/>
      <c r="AE272" s="277"/>
      <c r="AF272" s="277"/>
      <c r="AG272" s="277"/>
      <c r="AH272" s="277"/>
      <c r="AI272" s="277"/>
      <c r="AJ272" s="277"/>
      <c r="AK272" s="277"/>
      <c r="AL272" s="277"/>
      <c r="AM272" s="277"/>
      <c r="AN272" s="277"/>
      <c r="AO272" s="277"/>
      <c r="AP272" s="277"/>
      <c r="AQ272" s="277"/>
      <c r="AR272" s="277"/>
      <c r="AS272" s="277"/>
      <c r="AT272" s="277"/>
      <c r="AU272" s="277"/>
      <c r="AV272" s="277"/>
      <c r="AW272" s="277"/>
      <c r="AX272" s="277"/>
      <c r="AY272" s="277"/>
      <c r="AZ272" s="277"/>
      <c r="BA272" s="277"/>
      <c r="BB272" s="277"/>
      <c r="BC272" s="277"/>
      <c r="BD272" s="277"/>
      <c r="BE272" s="277"/>
      <c r="BF272" s="277"/>
      <c r="BG272" s="206"/>
    </row>
    <row r="273" spans="1:59" s="196" customFormat="1" ht="15.6" x14ac:dyDescent="0.3">
      <c r="A273" s="557"/>
      <c r="B273" s="587"/>
      <c r="C273" s="588"/>
      <c r="D273" s="588"/>
      <c r="E273" s="588"/>
      <c r="F273" s="588"/>
      <c r="G273" s="588"/>
      <c r="H273" s="588"/>
      <c r="I273" s="588"/>
      <c r="J273" s="557"/>
      <c r="K273" s="210"/>
      <c r="L273" s="470"/>
      <c r="M273" s="470"/>
      <c r="N273" s="470"/>
      <c r="O273" s="470"/>
      <c r="P273" s="470"/>
      <c r="Q273" s="470"/>
      <c r="R273" s="470"/>
      <c r="S273" s="277"/>
      <c r="T273" s="277"/>
      <c r="U273" s="277"/>
      <c r="V273" s="277"/>
      <c r="W273" s="277"/>
      <c r="X273" s="277"/>
      <c r="Y273" s="277"/>
      <c r="Z273" s="277"/>
      <c r="AA273" s="277"/>
      <c r="AB273" s="277"/>
      <c r="AC273" s="277"/>
      <c r="AD273" s="277"/>
      <c r="AE273" s="277"/>
      <c r="AF273" s="277"/>
      <c r="AG273" s="277"/>
      <c r="AH273" s="277"/>
      <c r="AI273" s="277"/>
      <c r="AJ273" s="277"/>
      <c r="AK273" s="277"/>
      <c r="AL273" s="277"/>
      <c r="AM273" s="277"/>
      <c r="AN273" s="277"/>
      <c r="AO273" s="277"/>
      <c r="AP273" s="277"/>
      <c r="AQ273" s="277"/>
      <c r="AR273" s="277"/>
      <c r="AS273" s="277"/>
      <c r="AT273" s="277"/>
      <c r="AU273" s="277"/>
      <c r="AV273" s="277"/>
      <c r="AW273" s="277"/>
      <c r="AX273" s="277"/>
      <c r="AY273" s="277"/>
      <c r="AZ273" s="277"/>
      <c r="BA273" s="277"/>
      <c r="BB273" s="277"/>
      <c r="BC273" s="277"/>
      <c r="BD273" s="277"/>
      <c r="BE273" s="277"/>
      <c r="BF273" s="277"/>
      <c r="BG273" s="206"/>
    </row>
    <row r="274" spans="1:59" s="196" customFormat="1" ht="15.6" x14ac:dyDescent="0.3">
      <c r="A274" s="557"/>
      <c r="B274" s="587"/>
      <c r="C274" s="588"/>
      <c r="D274" s="588"/>
      <c r="E274" s="588"/>
      <c r="F274" s="588"/>
      <c r="G274" s="588"/>
      <c r="H274" s="588"/>
      <c r="I274" s="588"/>
      <c r="J274" s="557"/>
      <c r="K274" s="210"/>
      <c r="L274" s="470"/>
      <c r="M274" s="470"/>
      <c r="N274" s="470"/>
      <c r="O274" s="470"/>
      <c r="P274" s="470"/>
      <c r="Q274" s="470"/>
      <c r="R274" s="470"/>
      <c r="S274" s="277"/>
      <c r="T274" s="277"/>
      <c r="U274" s="277"/>
      <c r="V274" s="277"/>
      <c r="W274" s="277"/>
      <c r="X274" s="277"/>
      <c r="Y274" s="277"/>
      <c r="Z274" s="277"/>
      <c r="AA274" s="277"/>
      <c r="AB274" s="277"/>
      <c r="AC274" s="277"/>
      <c r="AD274" s="277"/>
      <c r="AE274" s="277"/>
      <c r="AF274" s="277"/>
      <c r="AG274" s="277"/>
      <c r="AH274" s="277"/>
      <c r="AI274" s="277"/>
      <c r="AJ274" s="277"/>
      <c r="AK274" s="277"/>
      <c r="AL274" s="277"/>
      <c r="AM274" s="277"/>
      <c r="AN274" s="277"/>
      <c r="AO274" s="277"/>
      <c r="AP274" s="277"/>
      <c r="AQ274" s="277"/>
      <c r="AR274" s="277"/>
      <c r="AS274" s="277"/>
      <c r="AT274" s="277"/>
      <c r="AU274" s="277"/>
      <c r="AV274" s="277"/>
      <c r="AW274" s="277"/>
      <c r="AX274" s="277"/>
      <c r="AY274" s="277"/>
      <c r="AZ274" s="277"/>
      <c r="BA274" s="277"/>
      <c r="BB274" s="277"/>
      <c r="BC274" s="277"/>
      <c r="BD274" s="277"/>
      <c r="BE274" s="277"/>
      <c r="BF274" s="277"/>
      <c r="BG274" s="206"/>
    </row>
    <row r="275" spans="1:59" s="196" customFormat="1" ht="15.6" x14ac:dyDescent="0.3">
      <c r="A275" s="557"/>
      <c r="B275" s="587"/>
      <c r="C275" s="588"/>
      <c r="D275" s="588"/>
      <c r="E275" s="588"/>
      <c r="F275" s="588"/>
      <c r="G275" s="588"/>
      <c r="H275" s="588"/>
      <c r="I275" s="588"/>
      <c r="J275" s="557"/>
      <c r="K275" s="210"/>
      <c r="L275" s="470"/>
      <c r="M275" s="470"/>
      <c r="N275" s="470"/>
      <c r="O275" s="470"/>
      <c r="P275" s="470"/>
      <c r="Q275" s="470"/>
      <c r="R275" s="470"/>
      <c r="S275" s="277"/>
      <c r="T275" s="277"/>
      <c r="U275" s="277"/>
      <c r="V275" s="277"/>
      <c r="W275" s="277"/>
      <c r="X275" s="277"/>
      <c r="Y275" s="277"/>
      <c r="Z275" s="277"/>
      <c r="AA275" s="277"/>
      <c r="AB275" s="277"/>
      <c r="AC275" s="277"/>
      <c r="AD275" s="277"/>
      <c r="AE275" s="277"/>
      <c r="AF275" s="277"/>
      <c r="AG275" s="277"/>
      <c r="AH275" s="277"/>
      <c r="AI275" s="277"/>
      <c r="AJ275" s="277"/>
      <c r="AK275" s="277"/>
      <c r="AL275" s="277"/>
      <c r="AM275" s="277"/>
      <c r="AN275" s="277"/>
      <c r="AO275" s="277"/>
      <c r="AP275" s="277"/>
      <c r="AQ275" s="277"/>
      <c r="AR275" s="277"/>
      <c r="AS275" s="277"/>
      <c r="AT275" s="277"/>
      <c r="AU275" s="277"/>
      <c r="AV275" s="277"/>
      <c r="AW275" s="277"/>
      <c r="AX275" s="277"/>
      <c r="AY275" s="277"/>
      <c r="AZ275" s="277"/>
      <c r="BA275" s="277"/>
      <c r="BB275" s="277"/>
      <c r="BC275" s="277"/>
      <c r="BD275" s="277"/>
      <c r="BE275" s="277"/>
      <c r="BF275" s="277"/>
      <c r="BG275" s="206"/>
    </row>
    <row r="276" spans="1:59" s="196" customFormat="1" ht="15.6" x14ac:dyDescent="0.3">
      <c r="A276" s="557"/>
      <c r="B276" s="587"/>
      <c r="C276" s="588"/>
      <c r="D276" s="588"/>
      <c r="E276" s="588"/>
      <c r="F276" s="588"/>
      <c r="G276" s="588"/>
      <c r="H276" s="588"/>
      <c r="I276" s="588"/>
      <c r="J276" s="557"/>
      <c r="K276" s="210"/>
      <c r="L276" s="470"/>
      <c r="M276" s="470"/>
      <c r="N276" s="470"/>
      <c r="O276" s="470"/>
      <c r="P276" s="470"/>
      <c r="Q276" s="470"/>
      <c r="R276" s="470"/>
      <c r="S276" s="277"/>
      <c r="T276" s="277"/>
      <c r="U276" s="277"/>
      <c r="V276" s="277"/>
      <c r="W276" s="277"/>
      <c r="X276" s="277"/>
      <c r="Y276" s="277"/>
      <c r="Z276" s="277"/>
      <c r="AA276" s="277"/>
      <c r="AB276" s="277"/>
      <c r="AC276" s="277"/>
      <c r="AD276" s="277"/>
      <c r="AE276" s="277"/>
      <c r="AF276" s="277"/>
      <c r="AG276" s="277"/>
      <c r="AH276" s="277"/>
      <c r="AI276" s="277"/>
      <c r="AJ276" s="277"/>
      <c r="AK276" s="277"/>
      <c r="AL276" s="277"/>
      <c r="AM276" s="277"/>
      <c r="AN276" s="277"/>
      <c r="AO276" s="277"/>
      <c r="AP276" s="277"/>
      <c r="AQ276" s="277"/>
      <c r="AR276" s="277"/>
      <c r="AS276" s="277"/>
      <c r="AT276" s="277"/>
      <c r="AU276" s="277"/>
      <c r="AV276" s="277"/>
      <c r="AW276" s="277"/>
      <c r="AX276" s="277"/>
      <c r="AY276" s="277"/>
      <c r="AZ276" s="277"/>
      <c r="BA276" s="277"/>
      <c r="BB276" s="277"/>
      <c r="BC276" s="277"/>
      <c r="BD276" s="277"/>
      <c r="BE276" s="277"/>
      <c r="BF276" s="277"/>
      <c r="BG276" s="206"/>
    </row>
    <row r="277" spans="1:59" s="196" customFormat="1" ht="15.6" x14ac:dyDescent="0.3">
      <c r="A277" s="557"/>
      <c r="B277" s="587"/>
      <c r="C277" s="588"/>
      <c r="D277" s="588"/>
      <c r="E277" s="588"/>
      <c r="F277" s="588"/>
      <c r="G277" s="588"/>
      <c r="H277" s="588"/>
      <c r="I277" s="588"/>
      <c r="J277" s="557"/>
      <c r="K277" s="210"/>
      <c r="L277" s="470"/>
      <c r="M277" s="470"/>
      <c r="N277" s="470"/>
      <c r="O277" s="470"/>
      <c r="P277" s="470"/>
      <c r="Q277" s="470"/>
      <c r="R277" s="470"/>
      <c r="S277" s="277"/>
      <c r="T277" s="277"/>
      <c r="U277" s="277"/>
      <c r="V277" s="277"/>
      <c r="W277" s="277"/>
      <c r="X277" s="277"/>
      <c r="Y277" s="277"/>
      <c r="Z277" s="277"/>
      <c r="AA277" s="277"/>
      <c r="AB277" s="277"/>
      <c r="AC277" s="277"/>
      <c r="AD277" s="277"/>
      <c r="AE277" s="277"/>
      <c r="AF277" s="277"/>
      <c r="AG277" s="277"/>
      <c r="AH277" s="277"/>
      <c r="AI277" s="277"/>
      <c r="AJ277" s="277"/>
      <c r="AK277" s="277"/>
      <c r="AL277" s="277"/>
      <c r="AM277" s="277"/>
      <c r="AN277" s="277"/>
      <c r="AO277" s="277"/>
      <c r="AP277" s="277"/>
      <c r="AQ277" s="277"/>
      <c r="AR277" s="277"/>
      <c r="AS277" s="277"/>
      <c r="AT277" s="277"/>
      <c r="AU277" s="277"/>
      <c r="AV277" s="277"/>
      <c r="AW277" s="277"/>
      <c r="AX277" s="277"/>
      <c r="AY277" s="277"/>
      <c r="AZ277" s="277"/>
      <c r="BA277" s="277"/>
      <c r="BB277" s="277"/>
      <c r="BC277" s="277"/>
      <c r="BD277" s="277"/>
      <c r="BE277" s="277"/>
      <c r="BF277" s="277"/>
      <c r="BG277" s="206"/>
    </row>
    <row r="278" spans="1:59" s="196" customFormat="1" ht="15.6" x14ac:dyDescent="0.3">
      <c r="A278" s="557"/>
      <c r="B278" s="587"/>
      <c r="C278" s="588"/>
      <c r="D278" s="588"/>
      <c r="E278" s="588"/>
      <c r="F278" s="588"/>
      <c r="G278" s="588"/>
      <c r="H278" s="588"/>
      <c r="I278" s="588"/>
      <c r="J278" s="557"/>
      <c r="K278" s="210"/>
      <c r="L278" s="470"/>
      <c r="M278" s="470"/>
      <c r="N278" s="470"/>
      <c r="O278" s="470"/>
      <c r="P278" s="470"/>
      <c r="Q278" s="470"/>
      <c r="R278" s="470"/>
      <c r="S278" s="277"/>
      <c r="T278" s="277"/>
      <c r="U278" s="277"/>
      <c r="V278" s="277"/>
      <c r="W278" s="277"/>
      <c r="X278" s="277"/>
      <c r="Y278" s="277"/>
      <c r="Z278" s="277"/>
      <c r="AA278" s="277"/>
      <c r="AB278" s="277"/>
      <c r="AC278" s="277"/>
      <c r="AD278" s="277"/>
      <c r="AE278" s="277"/>
      <c r="AF278" s="277"/>
      <c r="AG278" s="277"/>
      <c r="AH278" s="277"/>
      <c r="AI278" s="277"/>
      <c r="AJ278" s="277"/>
      <c r="AK278" s="277"/>
      <c r="AL278" s="277"/>
      <c r="AM278" s="277"/>
      <c r="AN278" s="277"/>
      <c r="AO278" s="277"/>
      <c r="AP278" s="277"/>
      <c r="AQ278" s="277"/>
      <c r="AR278" s="277"/>
      <c r="AS278" s="277"/>
      <c r="AT278" s="277"/>
      <c r="AU278" s="277"/>
      <c r="AV278" s="277"/>
      <c r="AW278" s="277"/>
      <c r="AX278" s="277"/>
      <c r="AY278" s="277"/>
      <c r="AZ278" s="277"/>
      <c r="BA278" s="277"/>
      <c r="BB278" s="277"/>
      <c r="BC278" s="277"/>
      <c r="BD278" s="277"/>
      <c r="BE278" s="277"/>
      <c r="BF278" s="277"/>
      <c r="BG278" s="206"/>
    </row>
    <row r="279" spans="1:59" s="196" customFormat="1" ht="15.6" x14ac:dyDescent="0.3">
      <c r="A279" s="557"/>
      <c r="B279" s="587"/>
      <c r="C279" s="588"/>
      <c r="D279" s="588"/>
      <c r="E279" s="588"/>
      <c r="F279" s="588"/>
      <c r="G279" s="588"/>
      <c r="H279" s="588"/>
      <c r="I279" s="588"/>
      <c r="J279" s="557"/>
      <c r="K279" s="210"/>
      <c r="L279" s="470"/>
      <c r="M279" s="470"/>
      <c r="N279" s="470"/>
      <c r="O279" s="470"/>
      <c r="P279" s="470"/>
      <c r="Q279" s="470"/>
      <c r="R279" s="470"/>
      <c r="S279" s="277"/>
      <c r="T279" s="277"/>
      <c r="U279" s="277"/>
      <c r="V279" s="277"/>
      <c r="W279" s="277"/>
      <c r="X279" s="277"/>
      <c r="Y279" s="277"/>
      <c r="Z279" s="277"/>
      <c r="AA279" s="277"/>
      <c r="AB279" s="277"/>
      <c r="AC279" s="277"/>
      <c r="AD279" s="277"/>
      <c r="AE279" s="277"/>
      <c r="AF279" s="277"/>
      <c r="AG279" s="277"/>
      <c r="AH279" s="277"/>
      <c r="AI279" s="277"/>
      <c r="AJ279" s="277"/>
      <c r="AK279" s="277"/>
      <c r="AL279" s="277"/>
      <c r="AM279" s="277"/>
      <c r="AN279" s="277"/>
      <c r="AO279" s="277"/>
      <c r="AP279" s="277"/>
      <c r="AQ279" s="277"/>
      <c r="AR279" s="277"/>
      <c r="AS279" s="277"/>
      <c r="AT279" s="277"/>
      <c r="AU279" s="277"/>
      <c r="AV279" s="277"/>
      <c r="AW279" s="277"/>
      <c r="AX279" s="277"/>
      <c r="AY279" s="277"/>
      <c r="AZ279" s="277"/>
      <c r="BA279" s="277"/>
      <c r="BB279" s="277"/>
      <c r="BC279" s="277"/>
      <c r="BD279" s="277"/>
      <c r="BE279" s="277"/>
      <c r="BF279" s="277"/>
      <c r="BG279" s="206"/>
    </row>
    <row r="280" spans="1:59" s="196" customFormat="1" ht="15.6" x14ac:dyDescent="0.3">
      <c r="A280" s="557"/>
      <c r="B280" s="587"/>
      <c r="C280" s="588"/>
      <c r="D280" s="588"/>
      <c r="E280" s="588"/>
      <c r="F280" s="588"/>
      <c r="G280" s="588"/>
      <c r="H280" s="588"/>
      <c r="I280" s="588"/>
      <c r="J280" s="557"/>
      <c r="K280" s="210"/>
      <c r="L280" s="470"/>
      <c r="M280" s="470"/>
      <c r="N280" s="470"/>
      <c r="O280" s="470"/>
      <c r="P280" s="470"/>
      <c r="Q280" s="470"/>
      <c r="R280" s="470"/>
      <c r="S280" s="277"/>
      <c r="T280" s="277"/>
      <c r="U280" s="277"/>
      <c r="V280" s="277"/>
      <c r="W280" s="277"/>
      <c r="X280" s="277"/>
      <c r="Y280" s="277"/>
      <c r="Z280" s="277"/>
      <c r="AA280" s="277"/>
      <c r="AB280" s="277"/>
      <c r="AC280" s="277"/>
      <c r="AD280" s="277"/>
      <c r="AE280" s="277"/>
      <c r="AF280" s="277"/>
      <c r="AG280" s="277"/>
      <c r="AH280" s="277"/>
      <c r="AI280" s="277"/>
      <c r="AJ280" s="277"/>
      <c r="AK280" s="277"/>
      <c r="AL280" s="277"/>
      <c r="AM280" s="277"/>
      <c r="AN280" s="277"/>
      <c r="AO280" s="277"/>
      <c r="AP280" s="277"/>
      <c r="AQ280" s="277"/>
      <c r="AR280" s="277"/>
      <c r="AS280" s="277"/>
      <c r="AT280" s="277"/>
      <c r="AU280" s="277"/>
      <c r="AV280" s="277"/>
      <c r="AW280" s="277"/>
      <c r="AX280" s="277"/>
      <c r="AY280" s="277"/>
      <c r="AZ280" s="277"/>
      <c r="BA280" s="277"/>
      <c r="BB280" s="277"/>
      <c r="BC280" s="277"/>
      <c r="BD280" s="277"/>
      <c r="BE280" s="277"/>
      <c r="BF280" s="277"/>
      <c r="BG280" s="206"/>
    </row>
    <row r="281" spans="1:59" s="196" customFormat="1" ht="15.6" x14ac:dyDescent="0.3">
      <c r="A281" s="557"/>
      <c r="B281" s="587"/>
      <c r="C281" s="588"/>
      <c r="D281" s="588"/>
      <c r="E281" s="588"/>
      <c r="F281" s="588"/>
      <c r="G281" s="588"/>
      <c r="H281" s="588"/>
      <c r="I281" s="588"/>
      <c r="J281" s="557"/>
      <c r="K281" s="210"/>
      <c r="L281" s="470"/>
      <c r="M281" s="470"/>
      <c r="N281" s="470"/>
      <c r="O281" s="470"/>
      <c r="P281" s="470"/>
      <c r="Q281" s="470"/>
      <c r="R281" s="470"/>
      <c r="S281" s="277"/>
      <c r="T281" s="277"/>
      <c r="U281" s="277"/>
      <c r="V281" s="277"/>
      <c r="W281" s="277"/>
      <c r="X281" s="277"/>
      <c r="Y281" s="277"/>
      <c r="Z281" s="277"/>
      <c r="AA281" s="277"/>
      <c r="AB281" s="277"/>
      <c r="AC281" s="277"/>
      <c r="AD281" s="277"/>
      <c r="AE281" s="277"/>
      <c r="AF281" s="277"/>
      <c r="AG281" s="277"/>
      <c r="AH281" s="277"/>
      <c r="AI281" s="277"/>
      <c r="AJ281" s="277"/>
      <c r="AK281" s="277"/>
      <c r="AL281" s="277"/>
      <c r="AM281" s="277"/>
      <c r="AN281" s="277"/>
      <c r="AO281" s="277"/>
      <c r="AP281" s="277"/>
      <c r="AQ281" s="277"/>
      <c r="AR281" s="277"/>
      <c r="AS281" s="277"/>
      <c r="AT281" s="277"/>
      <c r="AU281" s="277"/>
      <c r="AV281" s="277"/>
      <c r="AW281" s="277"/>
      <c r="AX281" s="277"/>
      <c r="AY281" s="277"/>
      <c r="AZ281" s="277"/>
      <c r="BA281" s="277"/>
      <c r="BB281" s="277"/>
      <c r="BC281" s="277"/>
      <c r="BD281" s="277"/>
      <c r="BE281" s="277"/>
      <c r="BF281" s="277"/>
      <c r="BG281" s="206"/>
    </row>
    <row r="282" spans="1:59" s="196" customFormat="1" ht="15.6" x14ac:dyDescent="0.3">
      <c r="A282" s="557"/>
      <c r="B282" s="587"/>
      <c r="C282" s="588"/>
      <c r="D282" s="588"/>
      <c r="E282" s="588"/>
      <c r="F282" s="588"/>
      <c r="G282" s="588"/>
      <c r="H282" s="588"/>
      <c r="I282" s="588"/>
      <c r="J282" s="557"/>
      <c r="K282" s="210"/>
      <c r="L282" s="470"/>
      <c r="M282" s="470"/>
      <c r="N282" s="470"/>
      <c r="O282" s="470"/>
      <c r="P282" s="470"/>
      <c r="Q282" s="470"/>
      <c r="R282" s="470"/>
      <c r="S282" s="277"/>
      <c r="T282" s="277"/>
      <c r="U282" s="277"/>
      <c r="V282" s="277"/>
      <c r="W282" s="277"/>
      <c r="X282" s="277"/>
      <c r="Y282" s="277"/>
      <c r="Z282" s="277"/>
      <c r="AA282" s="277"/>
      <c r="AB282" s="277"/>
      <c r="AC282" s="277"/>
      <c r="AD282" s="277"/>
      <c r="AE282" s="277"/>
      <c r="AF282" s="277"/>
      <c r="AG282" s="277"/>
      <c r="AH282" s="277"/>
      <c r="AI282" s="277"/>
      <c r="AJ282" s="277"/>
      <c r="AK282" s="277"/>
      <c r="AL282" s="277"/>
      <c r="AM282" s="277"/>
      <c r="AN282" s="277"/>
      <c r="AO282" s="277"/>
      <c r="AP282" s="277"/>
      <c r="AQ282" s="277"/>
      <c r="AR282" s="277"/>
      <c r="AS282" s="277"/>
      <c r="AT282" s="277"/>
      <c r="AU282" s="277"/>
      <c r="AV282" s="277"/>
      <c r="AW282" s="277"/>
      <c r="AX282" s="277"/>
      <c r="AY282" s="277"/>
      <c r="AZ282" s="277"/>
      <c r="BA282" s="277"/>
      <c r="BB282" s="277"/>
      <c r="BC282" s="277"/>
      <c r="BD282" s="277"/>
      <c r="BE282" s="277"/>
      <c r="BF282" s="277"/>
      <c r="BG282" s="206"/>
    </row>
    <row r="283" spans="1:59" s="196" customFormat="1" ht="15.6" x14ac:dyDescent="0.3">
      <c r="A283" s="557"/>
      <c r="B283" s="587"/>
      <c r="C283" s="588"/>
      <c r="D283" s="588"/>
      <c r="E283" s="588"/>
      <c r="F283" s="588"/>
      <c r="G283" s="588"/>
      <c r="H283" s="588"/>
      <c r="I283" s="588"/>
      <c r="J283" s="557"/>
      <c r="K283" s="210"/>
      <c r="L283" s="470"/>
      <c r="M283" s="470"/>
      <c r="N283" s="470"/>
      <c r="O283" s="470"/>
      <c r="P283" s="470"/>
      <c r="Q283" s="470"/>
      <c r="R283" s="470"/>
      <c r="S283" s="277"/>
      <c r="T283" s="277"/>
      <c r="U283" s="277"/>
      <c r="V283" s="277"/>
      <c r="W283" s="277"/>
      <c r="X283" s="277"/>
      <c r="Y283" s="277"/>
      <c r="Z283" s="277"/>
      <c r="AA283" s="277"/>
      <c r="AB283" s="277"/>
      <c r="AC283" s="277"/>
      <c r="AD283" s="277"/>
      <c r="AE283" s="277"/>
      <c r="AF283" s="277"/>
      <c r="AG283" s="277"/>
      <c r="AH283" s="277"/>
      <c r="AI283" s="277"/>
      <c r="AJ283" s="277"/>
      <c r="AK283" s="277"/>
      <c r="AL283" s="277"/>
      <c r="AM283" s="277"/>
      <c r="AN283" s="277"/>
      <c r="AO283" s="277"/>
      <c r="AP283" s="277"/>
      <c r="AQ283" s="277"/>
      <c r="AR283" s="277"/>
      <c r="AS283" s="277"/>
      <c r="AT283" s="277"/>
      <c r="AU283" s="277"/>
      <c r="AV283" s="277"/>
      <c r="AW283" s="277"/>
      <c r="AX283" s="277"/>
      <c r="AY283" s="277"/>
      <c r="AZ283" s="277"/>
      <c r="BA283" s="277"/>
      <c r="BB283" s="277"/>
      <c r="BC283" s="277"/>
      <c r="BD283" s="277"/>
      <c r="BE283" s="277"/>
      <c r="BF283" s="277"/>
      <c r="BG283" s="206"/>
    </row>
    <row r="284" spans="1:59" s="196" customFormat="1" ht="15.6" x14ac:dyDescent="0.3">
      <c r="A284" s="557"/>
      <c r="B284" s="587"/>
      <c r="C284" s="588"/>
      <c r="D284" s="588"/>
      <c r="E284" s="588"/>
      <c r="F284" s="588"/>
      <c r="G284" s="588"/>
      <c r="H284" s="588"/>
      <c r="I284" s="588"/>
      <c r="J284" s="557"/>
      <c r="K284" s="210"/>
      <c r="L284" s="470"/>
      <c r="M284" s="470"/>
      <c r="N284" s="470"/>
      <c r="O284" s="470"/>
      <c r="P284" s="470"/>
      <c r="Q284" s="470"/>
      <c r="R284" s="470"/>
      <c r="S284" s="277"/>
      <c r="T284" s="277"/>
      <c r="U284" s="277"/>
      <c r="V284" s="277"/>
      <c r="W284" s="277"/>
      <c r="X284" s="277"/>
      <c r="Y284" s="277"/>
      <c r="Z284" s="277"/>
      <c r="AA284" s="277"/>
      <c r="AB284" s="277"/>
      <c r="AC284" s="277"/>
      <c r="AD284" s="277"/>
      <c r="AE284" s="277"/>
      <c r="AF284" s="277"/>
      <c r="AG284" s="277"/>
      <c r="AH284" s="277"/>
      <c r="AI284" s="277"/>
      <c r="AJ284" s="277"/>
      <c r="AK284" s="277"/>
      <c r="AL284" s="277"/>
      <c r="AM284" s="277"/>
      <c r="AN284" s="277"/>
      <c r="AO284" s="277"/>
      <c r="AP284" s="277"/>
      <c r="AQ284" s="277"/>
      <c r="AR284" s="277"/>
      <c r="AS284" s="277"/>
      <c r="AT284" s="277"/>
      <c r="AU284" s="277"/>
      <c r="AV284" s="277"/>
      <c r="AW284" s="277"/>
      <c r="AX284" s="277"/>
      <c r="AY284" s="277"/>
      <c r="AZ284" s="277"/>
      <c r="BA284" s="277"/>
      <c r="BB284" s="277"/>
      <c r="BC284" s="277"/>
      <c r="BD284" s="277"/>
      <c r="BE284" s="277"/>
      <c r="BF284" s="277"/>
      <c r="BG284" s="206"/>
    </row>
    <row r="285" spans="1:59" s="196" customFormat="1" ht="15.6" x14ac:dyDescent="0.3">
      <c r="A285" s="557"/>
      <c r="B285" s="587"/>
      <c r="C285" s="588"/>
      <c r="D285" s="588"/>
      <c r="E285" s="588"/>
      <c r="F285" s="588"/>
      <c r="G285" s="588"/>
      <c r="H285" s="588"/>
      <c r="I285" s="588"/>
      <c r="J285" s="557"/>
      <c r="K285" s="210"/>
      <c r="L285" s="470"/>
      <c r="M285" s="470"/>
      <c r="N285" s="470"/>
      <c r="O285" s="470"/>
      <c r="P285" s="470"/>
      <c r="Q285" s="470"/>
      <c r="R285" s="470"/>
      <c r="S285" s="277"/>
      <c r="T285" s="277"/>
      <c r="U285" s="277"/>
      <c r="V285" s="277"/>
      <c r="W285" s="277"/>
      <c r="X285" s="277"/>
      <c r="Y285" s="277"/>
      <c r="Z285" s="277"/>
      <c r="AA285" s="277"/>
      <c r="AB285" s="277"/>
      <c r="AC285" s="277"/>
      <c r="AD285" s="277"/>
      <c r="AE285" s="277"/>
      <c r="AF285" s="277"/>
      <c r="AG285" s="277"/>
      <c r="AH285" s="277"/>
      <c r="AI285" s="277"/>
      <c r="AJ285" s="277"/>
      <c r="AK285" s="277"/>
      <c r="AL285" s="277"/>
      <c r="AM285" s="277"/>
      <c r="AN285" s="277"/>
      <c r="AO285" s="277"/>
      <c r="AP285" s="277"/>
      <c r="AQ285" s="277"/>
      <c r="AR285" s="277"/>
      <c r="AS285" s="277"/>
      <c r="AT285" s="277"/>
      <c r="AU285" s="277"/>
      <c r="AV285" s="277"/>
      <c r="AW285" s="277"/>
      <c r="AX285" s="277"/>
      <c r="AY285" s="277"/>
      <c r="AZ285" s="277"/>
      <c r="BA285" s="277"/>
      <c r="BB285" s="277"/>
      <c r="BC285" s="277"/>
      <c r="BD285" s="277"/>
      <c r="BE285" s="277"/>
      <c r="BF285" s="277"/>
      <c r="BG285" s="206"/>
    </row>
    <row r="286" spans="1:59" s="196" customFormat="1" ht="15.6" x14ac:dyDescent="0.3">
      <c r="A286" s="557"/>
      <c r="B286" s="587"/>
      <c r="C286" s="588"/>
      <c r="D286" s="588"/>
      <c r="E286" s="588"/>
      <c r="F286" s="588"/>
      <c r="G286" s="588"/>
      <c r="H286" s="588"/>
      <c r="I286" s="588"/>
      <c r="J286" s="557"/>
      <c r="K286" s="210"/>
      <c r="L286" s="470"/>
      <c r="M286" s="470"/>
      <c r="N286" s="470"/>
      <c r="O286" s="470"/>
      <c r="P286" s="470"/>
      <c r="Q286" s="470"/>
      <c r="R286" s="470"/>
      <c r="S286" s="277"/>
      <c r="T286" s="277"/>
      <c r="U286" s="277"/>
      <c r="V286" s="277"/>
      <c r="W286" s="277"/>
      <c r="X286" s="277"/>
      <c r="Y286" s="277"/>
      <c r="Z286" s="277"/>
      <c r="AA286" s="277"/>
      <c r="AB286" s="277"/>
      <c r="AC286" s="277"/>
      <c r="AD286" s="277"/>
      <c r="AE286" s="277"/>
      <c r="AF286" s="277"/>
      <c r="AG286" s="277"/>
      <c r="AH286" s="277"/>
      <c r="AI286" s="277"/>
      <c r="AJ286" s="277"/>
      <c r="AK286" s="277"/>
      <c r="AL286" s="277"/>
      <c r="AM286" s="277"/>
      <c r="AN286" s="277"/>
      <c r="AO286" s="277"/>
      <c r="AP286" s="277"/>
      <c r="AQ286" s="277"/>
      <c r="AR286" s="277"/>
      <c r="AS286" s="277"/>
      <c r="AT286" s="277"/>
      <c r="AU286" s="277"/>
      <c r="AV286" s="277"/>
      <c r="AW286" s="277"/>
      <c r="AX286" s="277"/>
      <c r="AY286" s="277"/>
      <c r="AZ286" s="277"/>
      <c r="BA286" s="277"/>
      <c r="BB286" s="277"/>
      <c r="BC286" s="277"/>
      <c r="BD286" s="277"/>
      <c r="BE286" s="277"/>
      <c r="BF286" s="277"/>
      <c r="BG286" s="206"/>
    </row>
    <row r="287" spans="1:59" s="196" customFormat="1" ht="15.6" x14ac:dyDescent="0.3">
      <c r="A287" s="557"/>
      <c r="B287" s="587"/>
      <c r="C287" s="588"/>
      <c r="D287" s="588"/>
      <c r="E287" s="588"/>
      <c r="F287" s="588"/>
      <c r="G287" s="588"/>
      <c r="H287" s="588"/>
      <c r="I287" s="588"/>
      <c r="J287" s="557"/>
      <c r="K287" s="210"/>
      <c r="L287" s="470"/>
      <c r="M287" s="470"/>
      <c r="N287" s="470"/>
      <c r="O287" s="470"/>
      <c r="P287" s="470"/>
      <c r="Q287" s="470"/>
      <c r="R287" s="470"/>
      <c r="S287" s="277"/>
      <c r="T287" s="277"/>
      <c r="U287" s="277"/>
      <c r="V287" s="277"/>
      <c r="W287" s="277"/>
      <c r="X287" s="277"/>
      <c r="Y287" s="277"/>
      <c r="Z287" s="277"/>
      <c r="AA287" s="277"/>
      <c r="AB287" s="277"/>
      <c r="AC287" s="277"/>
      <c r="AD287" s="277"/>
      <c r="AE287" s="277"/>
      <c r="AF287" s="277"/>
      <c r="AG287" s="277"/>
      <c r="AH287" s="277"/>
      <c r="AI287" s="277"/>
      <c r="AJ287" s="277"/>
      <c r="AK287" s="277"/>
      <c r="AL287" s="277"/>
      <c r="AM287" s="277"/>
      <c r="AN287" s="277"/>
      <c r="AO287" s="277"/>
      <c r="AP287" s="277"/>
      <c r="AQ287" s="277"/>
      <c r="AR287" s="277"/>
      <c r="AS287" s="277"/>
      <c r="AT287" s="277"/>
      <c r="AU287" s="277"/>
      <c r="AV287" s="277"/>
      <c r="AW287" s="277"/>
      <c r="AX287" s="277"/>
      <c r="AY287" s="277"/>
      <c r="AZ287" s="277"/>
      <c r="BA287" s="277"/>
      <c r="BB287" s="277"/>
      <c r="BC287" s="277"/>
      <c r="BD287" s="277"/>
      <c r="BE287" s="277"/>
      <c r="BF287" s="277"/>
      <c r="BG287" s="206"/>
    </row>
    <row r="288" spans="1:59" s="196" customFormat="1" ht="15.6" x14ac:dyDescent="0.3">
      <c r="A288" s="557"/>
      <c r="B288" s="587"/>
      <c r="C288" s="588"/>
      <c r="D288" s="588"/>
      <c r="E288" s="588"/>
      <c r="F288" s="588"/>
      <c r="G288" s="588"/>
      <c r="H288" s="588"/>
      <c r="I288" s="588"/>
      <c r="J288" s="557"/>
      <c r="K288" s="210"/>
      <c r="L288" s="470"/>
      <c r="M288" s="470"/>
      <c r="N288" s="470"/>
      <c r="O288" s="470"/>
      <c r="P288" s="470"/>
      <c r="Q288" s="470"/>
      <c r="R288" s="470"/>
      <c r="S288" s="277"/>
      <c r="T288" s="277"/>
      <c r="U288" s="277"/>
      <c r="V288" s="277"/>
      <c r="W288" s="277"/>
      <c r="X288" s="277"/>
      <c r="Y288" s="277"/>
      <c r="Z288" s="277"/>
      <c r="AA288" s="277"/>
      <c r="AB288" s="277"/>
      <c r="AC288" s="277"/>
      <c r="AD288" s="277"/>
      <c r="AE288" s="277"/>
      <c r="AF288" s="277"/>
      <c r="AG288" s="277"/>
      <c r="AH288" s="277"/>
      <c r="AI288" s="277"/>
      <c r="AJ288" s="277"/>
      <c r="AK288" s="277"/>
      <c r="AL288" s="277"/>
      <c r="AM288" s="277"/>
      <c r="AN288" s="277"/>
      <c r="AO288" s="277"/>
      <c r="AP288" s="277"/>
      <c r="AQ288" s="277"/>
      <c r="AR288" s="277"/>
      <c r="AS288" s="277"/>
      <c r="AT288" s="277"/>
      <c r="AU288" s="277"/>
      <c r="AV288" s="277"/>
      <c r="AW288" s="277"/>
      <c r="AX288" s="277"/>
      <c r="AY288" s="277"/>
      <c r="AZ288" s="277"/>
      <c r="BA288" s="277"/>
      <c r="BB288" s="277"/>
      <c r="BC288" s="277"/>
      <c r="BD288" s="277"/>
      <c r="BE288" s="277"/>
      <c r="BF288" s="277"/>
      <c r="BG288" s="206"/>
    </row>
    <row r="289" spans="1:59" x14ac:dyDescent="0.3">
      <c r="A289" s="589"/>
      <c r="B289" s="590"/>
      <c r="C289" s="591"/>
      <c r="D289" s="591"/>
      <c r="E289" s="591"/>
      <c r="F289" s="591"/>
      <c r="G289" s="591"/>
      <c r="H289" s="591"/>
      <c r="I289" s="591"/>
    </row>
    <row r="290" spans="1:59" s="193" customFormat="1" ht="15.6" x14ac:dyDescent="0.3">
      <c r="A290" s="186"/>
      <c r="B290" s="187" t="s">
        <v>128</v>
      </c>
      <c r="C290" s="188"/>
      <c r="D290" s="188"/>
      <c r="E290" s="189"/>
      <c r="F290" s="189"/>
      <c r="G290" s="190" t="s">
        <v>161</v>
      </c>
      <c r="H290" s="191"/>
      <c r="I290" s="189"/>
      <c r="J290" s="572"/>
      <c r="K290" s="197"/>
      <c r="L290" s="197"/>
      <c r="M290" s="197"/>
      <c r="N290" s="197"/>
      <c r="O290" s="197"/>
      <c r="P290" s="197"/>
      <c r="Q290" s="197"/>
      <c r="R290" s="197"/>
      <c r="S290" s="197"/>
      <c r="T290" s="197"/>
      <c r="U290" s="197"/>
      <c r="V290" s="197"/>
      <c r="W290" s="197"/>
      <c r="X290" s="197"/>
      <c r="Y290" s="197"/>
      <c r="Z290" s="197"/>
      <c r="AA290" s="197"/>
      <c r="AB290" s="197"/>
      <c r="AC290" s="197"/>
      <c r="AD290" s="197"/>
      <c r="AE290" s="197"/>
      <c r="AF290" s="197"/>
      <c r="AG290" s="197"/>
      <c r="AH290" s="197"/>
      <c r="AI290" s="197"/>
      <c r="AJ290" s="197"/>
      <c r="AK290" s="197"/>
      <c r="AL290" s="197"/>
      <c r="AM290" s="197"/>
      <c r="AN290" s="197"/>
      <c r="AO290" s="197"/>
      <c r="AP290" s="197"/>
      <c r="AQ290" s="197"/>
      <c r="AR290" s="197"/>
      <c r="AS290" s="197"/>
      <c r="AT290" s="197"/>
      <c r="AU290" s="197"/>
      <c r="AV290" s="197"/>
      <c r="AW290" s="197"/>
      <c r="AX290" s="197"/>
      <c r="AY290" s="197"/>
      <c r="AZ290" s="197"/>
      <c r="BA290" s="197"/>
      <c r="BB290" s="197"/>
      <c r="BC290" s="197"/>
      <c r="BD290" s="197"/>
      <c r="BE290" s="197"/>
      <c r="BF290" s="197"/>
      <c r="BG290" s="189"/>
    </row>
    <row r="291" spans="1:59" s="193" customFormat="1" ht="15.6" x14ac:dyDescent="0.25">
      <c r="A291" s="192"/>
      <c r="B291" s="187" t="s">
        <v>129</v>
      </c>
      <c r="G291" s="194" t="s">
        <v>118</v>
      </c>
      <c r="J291" s="572"/>
      <c r="K291" s="197"/>
      <c r="L291" s="197"/>
      <c r="M291" s="197"/>
      <c r="N291" s="197"/>
      <c r="O291" s="197"/>
      <c r="P291" s="197"/>
      <c r="Q291" s="197"/>
      <c r="R291" s="197"/>
      <c r="S291" s="197"/>
      <c r="T291" s="197"/>
      <c r="U291" s="197"/>
      <c r="V291" s="197"/>
      <c r="W291" s="197"/>
      <c r="X291" s="197"/>
      <c r="Y291" s="197"/>
      <c r="Z291" s="197"/>
      <c r="AA291" s="197"/>
      <c r="AB291" s="197"/>
      <c r="AC291" s="197"/>
      <c r="AD291" s="197"/>
      <c r="AE291" s="197"/>
      <c r="AF291" s="197"/>
      <c r="AG291" s="197"/>
      <c r="AH291" s="197"/>
      <c r="AI291" s="197"/>
      <c r="AJ291" s="197"/>
      <c r="AK291" s="197"/>
      <c r="AL291" s="197"/>
      <c r="AM291" s="197"/>
      <c r="AN291" s="197"/>
      <c r="AO291" s="197"/>
      <c r="AP291" s="197"/>
      <c r="AQ291" s="197"/>
      <c r="AR291" s="197"/>
      <c r="AS291" s="197"/>
      <c r="AT291" s="197"/>
      <c r="AU291" s="197"/>
      <c r="AV291" s="197"/>
      <c r="AW291" s="197"/>
      <c r="AX291" s="197"/>
      <c r="AY291" s="197"/>
      <c r="AZ291" s="197"/>
      <c r="BA291" s="197"/>
      <c r="BB291" s="197"/>
      <c r="BC291" s="197"/>
      <c r="BD291" s="197"/>
      <c r="BE291" s="197"/>
      <c r="BF291" s="197"/>
      <c r="BG291" s="189"/>
    </row>
    <row r="292" spans="1:59" s="193" customFormat="1" ht="15.6" x14ac:dyDescent="0.25">
      <c r="A292" s="192"/>
      <c r="B292" s="187" t="s">
        <v>130</v>
      </c>
      <c r="G292" s="194" t="s">
        <v>119</v>
      </c>
      <c r="J292" s="572"/>
      <c r="K292" s="197"/>
      <c r="L292" s="197"/>
      <c r="M292" s="197"/>
      <c r="N292" s="197"/>
      <c r="O292" s="197"/>
      <c r="P292" s="197"/>
      <c r="Q292" s="197"/>
      <c r="R292" s="197"/>
      <c r="S292" s="197"/>
      <c r="T292" s="197"/>
      <c r="U292" s="197"/>
      <c r="V292" s="197"/>
      <c r="W292" s="197"/>
      <c r="X292" s="197"/>
      <c r="Y292" s="197"/>
      <c r="Z292" s="197"/>
      <c r="AA292" s="197"/>
      <c r="AB292" s="197"/>
      <c r="AC292" s="197"/>
      <c r="AD292" s="197"/>
      <c r="AE292" s="197"/>
      <c r="AF292" s="197"/>
      <c r="AG292" s="197"/>
      <c r="AH292" s="197"/>
      <c r="AI292" s="197"/>
      <c r="AJ292" s="197"/>
      <c r="AK292" s="197"/>
      <c r="AL292" s="197"/>
      <c r="AM292" s="197"/>
      <c r="AN292" s="197"/>
      <c r="AO292" s="197"/>
      <c r="AP292" s="197"/>
      <c r="AQ292" s="197"/>
      <c r="AR292" s="197"/>
      <c r="AS292" s="197"/>
      <c r="AT292" s="197"/>
      <c r="AU292" s="197"/>
      <c r="AV292" s="197"/>
      <c r="AW292" s="197"/>
      <c r="AX292" s="197"/>
      <c r="AY292" s="197"/>
      <c r="AZ292" s="197"/>
      <c r="BA292" s="197"/>
      <c r="BB292" s="197"/>
      <c r="BC292" s="197"/>
      <c r="BD292" s="197"/>
      <c r="BE292" s="197"/>
      <c r="BF292" s="197"/>
      <c r="BG292" s="189"/>
    </row>
    <row r="293" spans="1:59" s="189" customFormat="1" ht="15.6" x14ac:dyDescent="0.3">
      <c r="A293" s="186"/>
      <c r="B293" s="264"/>
      <c r="G293" s="265"/>
      <c r="J293" s="572"/>
      <c r="K293" s="197"/>
      <c r="L293" s="197"/>
      <c r="M293" s="197"/>
      <c r="N293" s="197"/>
      <c r="O293" s="197"/>
      <c r="P293" s="197"/>
      <c r="Q293" s="197"/>
      <c r="R293" s="197"/>
      <c r="S293" s="197"/>
      <c r="T293" s="197"/>
      <c r="U293" s="197"/>
      <c r="V293" s="197"/>
      <c r="W293" s="197"/>
      <c r="X293" s="197"/>
      <c r="Y293" s="197"/>
      <c r="Z293" s="197"/>
      <c r="AA293" s="197"/>
      <c r="AB293" s="197"/>
      <c r="AC293" s="197"/>
      <c r="AD293" s="197"/>
      <c r="AE293" s="197"/>
      <c r="AF293" s="197"/>
      <c r="AG293" s="197"/>
      <c r="AH293" s="197"/>
      <c r="AI293" s="197"/>
      <c r="AJ293" s="197"/>
      <c r="AK293" s="197"/>
      <c r="AL293" s="197"/>
      <c r="AM293" s="197"/>
      <c r="AN293" s="197"/>
      <c r="AO293" s="197"/>
      <c r="AP293" s="197"/>
      <c r="AQ293" s="197"/>
      <c r="AR293" s="197"/>
      <c r="AS293" s="197"/>
      <c r="AT293" s="197"/>
      <c r="AU293" s="197"/>
      <c r="AV293" s="197"/>
      <c r="AW293" s="197"/>
      <c r="AX293" s="197"/>
      <c r="AY293" s="197"/>
      <c r="AZ293" s="197"/>
      <c r="BA293" s="197"/>
      <c r="BB293" s="197"/>
      <c r="BC293" s="197"/>
      <c r="BD293" s="197"/>
      <c r="BE293" s="197"/>
      <c r="BF293" s="197"/>
    </row>
    <row r="294" spans="1:59" s="197" customFormat="1" ht="13.2" x14ac:dyDescent="0.25">
      <c r="A294" s="266"/>
      <c r="B294" s="267"/>
      <c r="J294" s="572"/>
    </row>
    <row r="295" spans="1:59" s="263" customFormat="1" x14ac:dyDescent="0.3">
      <c r="A295" s="268"/>
      <c r="B295" s="269"/>
      <c r="J295" s="550"/>
    </row>
    <row r="296" spans="1:59" s="263" customFormat="1" x14ac:dyDescent="0.3">
      <c r="A296" s="268"/>
      <c r="B296" s="269"/>
      <c r="J296" s="550"/>
    </row>
    <row r="297" spans="1:59" s="263" customFormat="1" x14ac:dyDescent="0.3">
      <c r="A297" s="268"/>
      <c r="B297" s="269"/>
      <c r="J297" s="550"/>
    </row>
    <row r="298" spans="1:59" s="263" customFormat="1" x14ac:dyDescent="0.3">
      <c r="A298" s="268"/>
      <c r="B298" s="269"/>
      <c r="J298" s="550"/>
    </row>
    <row r="299" spans="1:59" s="263" customFormat="1" x14ac:dyDescent="0.3">
      <c r="A299" s="268"/>
      <c r="B299" s="269"/>
      <c r="J299" s="550"/>
    </row>
    <row r="300" spans="1:59" s="263" customFormat="1" x14ac:dyDescent="0.3">
      <c r="A300" s="268"/>
      <c r="B300" s="269"/>
      <c r="J300" s="550"/>
    </row>
    <row r="301" spans="1:59" s="263" customFormat="1" x14ac:dyDescent="0.3">
      <c r="A301" s="268"/>
      <c r="B301" s="269"/>
      <c r="J301" s="550"/>
    </row>
    <row r="302" spans="1:59" s="263" customFormat="1" x14ac:dyDescent="0.3">
      <c r="A302" s="268"/>
      <c r="B302" s="269"/>
      <c r="J302" s="550"/>
    </row>
    <row r="303" spans="1:59" s="263" customFormat="1" x14ac:dyDescent="0.3">
      <c r="A303" s="268"/>
      <c r="B303" s="269"/>
      <c r="J303" s="550"/>
    </row>
    <row r="304" spans="1:59" s="263" customFormat="1" x14ac:dyDescent="0.3">
      <c r="A304" s="268"/>
      <c r="B304" s="269"/>
      <c r="J304" s="550"/>
    </row>
    <row r="305" spans="1:10" s="263" customFormat="1" x14ac:dyDescent="0.3">
      <c r="A305" s="268"/>
      <c r="B305" s="269"/>
      <c r="J305" s="550"/>
    </row>
    <row r="306" spans="1:10" s="263" customFormat="1" x14ac:dyDescent="0.3">
      <c r="A306" s="268"/>
      <c r="B306" s="269"/>
      <c r="J306" s="550"/>
    </row>
    <row r="307" spans="1:10" s="263" customFormat="1" x14ac:dyDescent="0.3">
      <c r="A307" s="268"/>
      <c r="B307" s="269"/>
      <c r="J307" s="550"/>
    </row>
    <row r="308" spans="1:10" s="263" customFormat="1" x14ac:dyDescent="0.3">
      <c r="A308" s="268"/>
      <c r="B308" s="269"/>
      <c r="J308" s="550"/>
    </row>
    <row r="309" spans="1:10" s="263" customFormat="1" x14ac:dyDescent="0.3">
      <c r="A309" s="268"/>
      <c r="B309" s="269"/>
      <c r="J309" s="550"/>
    </row>
    <row r="310" spans="1:10" s="263" customFormat="1" x14ac:dyDescent="0.3">
      <c r="A310" s="268"/>
      <c r="B310" s="269"/>
      <c r="J310" s="550"/>
    </row>
    <row r="311" spans="1:10" s="263" customFormat="1" x14ac:dyDescent="0.3">
      <c r="A311" s="268"/>
      <c r="B311" s="269"/>
      <c r="J311" s="550"/>
    </row>
    <row r="312" spans="1:10" s="263" customFormat="1" x14ac:dyDescent="0.3">
      <c r="A312" s="268"/>
      <c r="B312" s="269"/>
      <c r="J312" s="550"/>
    </row>
    <row r="313" spans="1:10" s="263" customFormat="1" x14ac:dyDescent="0.3">
      <c r="A313" s="268"/>
      <c r="B313" s="269"/>
      <c r="J313" s="550"/>
    </row>
    <row r="314" spans="1:10" s="263" customFormat="1" x14ac:dyDescent="0.3">
      <c r="A314" s="268"/>
      <c r="B314" s="269"/>
      <c r="J314" s="550"/>
    </row>
    <row r="315" spans="1:10" s="263" customFormat="1" x14ac:dyDescent="0.3">
      <c r="A315" s="268"/>
      <c r="B315" s="269"/>
      <c r="J315" s="550"/>
    </row>
    <row r="316" spans="1:10" s="263" customFormat="1" x14ac:dyDescent="0.3">
      <c r="A316" s="268"/>
      <c r="B316" s="269"/>
      <c r="J316" s="550"/>
    </row>
    <row r="317" spans="1:10" s="263" customFormat="1" x14ac:dyDescent="0.3">
      <c r="A317" s="268"/>
      <c r="B317" s="269"/>
      <c r="J317" s="550"/>
    </row>
    <row r="318" spans="1:10" s="263" customFormat="1" x14ac:dyDescent="0.3">
      <c r="A318" s="268"/>
      <c r="B318" s="269"/>
      <c r="J318" s="550"/>
    </row>
    <row r="319" spans="1:10" s="263" customFormat="1" x14ac:dyDescent="0.3">
      <c r="A319" s="268"/>
      <c r="B319" s="269"/>
      <c r="J319" s="550"/>
    </row>
    <row r="320" spans="1:10" s="263" customFormat="1" x14ac:dyDescent="0.3">
      <c r="A320" s="268"/>
      <c r="B320" s="269"/>
      <c r="J320" s="550"/>
    </row>
    <row r="321" spans="1:10" s="263" customFormat="1" x14ac:dyDescent="0.3">
      <c r="A321" s="268"/>
      <c r="B321" s="269"/>
      <c r="J321" s="550"/>
    </row>
    <row r="322" spans="1:10" s="263" customFormat="1" x14ac:dyDescent="0.3">
      <c r="A322" s="268"/>
      <c r="B322" s="269"/>
      <c r="J322" s="550"/>
    </row>
    <row r="323" spans="1:10" s="263" customFormat="1" x14ac:dyDescent="0.3">
      <c r="A323" s="268"/>
      <c r="B323" s="269"/>
      <c r="J323" s="550"/>
    </row>
    <row r="324" spans="1:10" s="263" customFormat="1" x14ac:dyDescent="0.3">
      <c r="A324" s="268"/>
      <c r="B324" s="269"/>
      <c r="J324" s="550"/>
    </row>
    <row r="325" spans="1:10" s="263" customFormat="1" x14ac:dyDescent="0.3">
      <c r="A325" s="268"/>
      <c r="B325" s="269"/>
      <c r="J325" s="550"/>
    </row>
    <row r="326" spans="1:10" s="263" customFormat="1" x14ac:dyDescent="0.3">
      <c r="A326" s="268"/>
      <c r="B326" s="269"/>
      <c r="J326" s="550"/>
    </row>
    <row r="327" spans="1:10" s="263" customFormat="1" x14ac:dyDescent="0.3">
      <c r="A327" s="268"/>
      <c r="B327" s="269"/>
      <c r="J327" s="550"/>
    </row>
    <row r="328" spans="1:10" s="263" customFormat="1" x14ac:dyDescent="0.3">
      <c r="A328" s="268"/>
      <c r="B328" s="269"/>
      <c r="J328" s="550"/>
    </row>
    <row r="329" spans="1:10" s="263" customFormat="1" x14ac:dyDescent="0.3">
      <c r="A329" s="268"/>
      <c r="B329" s="269"/>
      <c r="J329" s="550"/>
    </row>
    <row r="330" spans="1:10" s="263" customFormat="1" x14ac:dyDescent="0.3">
      <c r="A330" s="268"/>
      <c r="B330" s="269"/>
      <c r="J330" s="550"/>
    </row>
    <row r="331" spans="1:10" s="263" customFormat="1" x14ac:dyDescent="0.3">
      <c r="A331" s="268"/>
      <c r="B331" s="269"/>
      <c r="J331" s="550"/>
    </row>
    <row r="332" spans="1:10" s="263" customFormat="1" x14ac:dyDescent="0.3">
      <c r="A332" s="268"/>
      <c r="B332" s="269"/>
      <c r="J332" s="550"/>
    </row>
    <row r="333" spans="1:10" s="263" customFormat="1" x14ac:dyDescent="0.3">
      <c r="A333" s="268"/>
      <c r="B333" s="269"/>
      <c r="J333" s="550"/>
    </row>
    <row r="334" spans="1:10" s="263" customFormat="1" x14ac:dyDescent="0.3">
      <c r="A334" s="268"/>
      <c r="B334" s="269"/>
      <c r="J334" s="550"/>
    </row>
    <row r="335" spans="1:10" s="263" customFormat="1" x14ac:dyDescent="0.3">
      <c r="A335" s="268"/>
      <c r="B335" s="269"/>
      <c r="J335" s="550"/>
    </row>
    <row r="336" spans="1:10" s="263" customFormat="1" x14ac:dyDescent="0.3">
      <c r="A336" s="268"/>
      <c r="B336" s="269"/>
      <c r="J336" s="550"/>
    </row>
    <row r="337" spans="1:10" s="263" customFormat="1" x14ac:dyDescent="0.3">
      <c r="A337" s="268"/>
      <c r="B337" s="269"/>
      <c r="J337" s="550"/>
    </row>
    <row r="338" spans="1:10" s="263" customFormat="1" x14ac:dyDescent="0.3">
      <c r="A338" s="268"/>
      <c r="B338" s="269"/>
      <c r="J338" s="550"/>
    </row>
    <row r="339" spans="1:10" s="263" customFormat="1" x14ac:dyDescent="0.3">
      <c r="A339" s="268"/>
      <c r="B339" s="269"/>
      <c r="J339" s="550"/>
    </row>
    <row r="340" spans="1:10" s="263" customFormat="1" x14ac:dyDescent="0.3">
      <c r="A340" s="268"/>
      <c r="B340" s="269"/>
      <c r="J340" s="550"/>
    </row>
    <row r="341" spans="1:10" s="263" customFormat="1" x14ac:dyDescent="0.3">
      <c r="A341" s="268"/>
      <c r="B341" s="269"/>
      <c r="J341" s="550"/>
    </row>
    <row r="342" spans="1:10" s="263" customFormat="1" x14ac:dyDescent="0.3">
      <c r="A342" s="268"/>
      <c r="B342" s="269"/>
      <c r="J342" s="550"/>
    </row>
    <row r="343" spans="1:10" s="263" customFormat="1" x14ac:dyDescent="0.3">
      <c r="A343" s="268"/>
      <c r="B343" s="269"/>
      <c r="J343" s="550"/>
    </row>
    <row r="344" spans="1:10" s="263" customFormat="1" x14ac:dyDescent="0.3">
      <c r="A344" s="268"/>
      <c r="B344" s="269"/>
      <c r="J344" s="550"/>
    </row>
    <row r="345" spans="1:10" s="263" customFormat="1" x14ac:dyDescent="0.3">
      <c r="A345" s="268"/>
      <c r="B345" s="269"/>
      <c r="J345" s="550"/>
    </row>
    <row r="346" spans="1:10" s="263" customFormat="1" x14ac:dyDescent="0.3">
      <c r="A346" s="268"/>
      <c r="B346" s="269"/>
      <c r="J346" s="550"/>
    </row>
    <row r="347" spans="1:10" s="263" customFormat="1" x14ac:dyDescent="0.3">
      <c r="A347" s="268"/>
      <c r="B347" s="269"/>
      <c r="J347" s="550"/>
    </row>
    <row r="348" spans="1:10" s="263" customFormat="1" x14ac:dyDescent="0.3">
      <c r="A348" s="268"/>
      <c r="B348" s="269"/>
      <c r="J348" s="550"/>
    </row>
    <row r="349" spans="1:10" s="263" customFormat="1" x14ac:dyDescent="0.3">
      <c r="A349" s="268"/>
      <c r="B349" s="269"/>
      <c r="J349" s="550"/>
    </row>
    <row r="350" spans="1:10" s="263" customFormat="1" x14ac:dyDescent="0.3">
      <c r="A350" s="268"/>
      <c r="B350" s="269"/>
      <c r="J350" s="550"/>
    </row>
    <row r="351" spans="1:10" s="263" customFormat="1" x14ac:dyDescent="0.3">
      <c r="A351" s="268"/>
      <c r="B351" s="269"/>
      <c r="J351" s="550"/>
    </row>
    <row r="352" spans="1:10" s="263" customFormat="1" x14ac:dyDescent="0.3">
      <c r="A352" s="268"/>
      <c r="B352" s="269"/>
      <c r="J352" s="550"/>
    </row>
    <row r="353" spans="1:10" s="263" customFormat="1" x14ac:dyDescent="0.3">
      <c r="A353" s="268"/>
      <c r="B353" s="269"/>
      <c r="J353" s="550"/>
    </row>
    <row r="354" spans="1:10" s="263" customFormat="1" x14ac:dyDescent="0.3">
      <c r="A354" s="268"/>
      <c r="B354" s="269"/>
      <c r="J354" s="550"/>
    </row>
    <row r="355" spans="1:10" s="263" customFormat="1" x14ac:dyDescent="0.3">
      <c r="A355" s="268"/>
      <c r="B355" s="269"/>
      <c r="J355" s="550"/>
    </row>
    <row r="356" spans="1:10" s="263" customFormat="1" x14ac:dyDescent="0.3">
      <c r="A356" s="268"/>
      <c r="B356" s="269"/>
      <c r="J356" s="550"/>
    </row>
    <row r="357" spans="1:10" s="263" customFormat="1" x14ac:dyDescent="0.3">
      <c r="A357" s="268"/>
      <c r="B357" s="269"/>
      <c r="J357" s="550"/>
    </row>
    <row r="358" spans="1:10" s="263" customFormat="1" x14ac:dyDescent="0.3">
      <c r="A358" s="268"/>
      <c r="B358" s="269"/>
      <c r="J358" s="550"/>
    </row>
    <row r="359" spans="1:10" s="263" customFormat="1" x14ac:dyDescent="0.3">
      <c r="A359" s="268"/>
      <c r="B359" s="269"/>
      <c r="J359" s="550"/>
    </row>
    <row r="360" spans="1:10" s="263" customFormat="1" x14ac:dyDescent="0.3">
      <c r="A360" s="268"/>
      <c r="B360" s="269"/>
      <c r="J360" s="550"/>
    </row>
    <row r="361" spans="1:10" s="263" customFormat="1" x14ac:dyDescent="0.3">
      <c r="A361" s="268"/>
      <c r="B361" s="269"/>
      <c r="J361" s="550"/>
    </row>
    <row r="362" spans="1:10" s="263" customFormat="1" x14ac:dyDescent="0.3">
      <c r="A362" s="268"/>
      <c r="B362" s="269"/>
      <c r="J362" s="550"/>
    </row>
    <row r="363" spans="1:10" s="263" customFormat="1" x14ac:dyDescent="0.3">
      <c r="A363" s="268"/>
      <c r="B363" s="269"/>
      <c r="J363" s="550"/>
    </row>
    <row r="364" spans="1:10" s="263" customFormat="1" x14ac:dyDescent="0.3">
      <c r="A364" s="268"/>
      <c r="B364" s="269"/>
      <c r="J364" s="550"/>
    </row>
    <row r="365" spans="1:10" s="263" customFormat="1" x14ac:dyDescent="0.3">
      <c r="A365" s="268"/>
      <c r="B365" s="269"/>
      <c r="J365" s="550"/>
    </row>
    <row r="366" spans="1:10" s="263" customFormat="1" x14ac:dyDescent="0.3">
      <c r="A366" s="268"/>
      <c r="B366" s="269"/>
      <c r="J366" s="550"/>
    </row>
    <row r="367" spans="1:10" s="263" customFormat="1" x14ac:dyDescent="0.3">
      <c r="A367" s="268"/>
      <c r="B367" s="269"/>
      <c r="J367" s="550"/>
    </row>
    <row r="368" spans="1:10" s="263" customFormat="1" x14ac:dyDescent="0.3">
      <c r="A368" s="268"/>
      <c r="B368" s="269"/>
      <c r="J368" s="550"/>
    </row>
    <row r="369" spans="1:10" s="263" customFormat="1" x14ac:dyDescent="0.3">
      <c r="A369" s="268"/>
      <c r="B369" s="269"/>
      <c r="J369" s="550"/>
    </row>
    <row r="370" spans="1:10" s="263" customFormat="1" x14ac:dyDescent="0.3">
      <c r="A370" s="268"/>
      <c r="B370" s="269"/>
      <c r="J370" s="550"/>
    </row>
    <row r="371" spans="1:10" s="263" customFormat="1" x14ac:dyDescent="0.3">
      <c r="A371" s="268"/>
      <c r="B371" s="269"/>
      <c r="J371" s="550"/>
    </row>
    <row r="372" spans="1:10" s="263" customFormat="1" x14ac:dyDescent="0.3">
      <c r="A372" s="268"/>
      <c r="B372" s="269"/>
      <c r="J372" s="550"/>
    </row>
    <row r="373" spans="1:10" s="263" customFormat="1" x14ac:dyDescent="0.3">
      <c r="A373" s="268"/>
      <c r="B373" s="269"/>
      <c r="J373" s="550"/>
    </row>
    <row r="374" spans="1:10" s="263" customFormat="1" x14ac:dyDescent="0.3">
      <c r="A374" s="268"/>
      <c r="B374" s="269"/>
      <c r="J374" s="550"/>
    </row>
    <row r="375" spans="1:10" s="263" customFormat="1" x14ac:dyDescent="0.3">
      <c r="A375" s="268"/>
      <c r="B375" s="269"/>
      <c r="J375" s="550"/>
    </row>
    <row r="376" spans="1:10" s="263" customFormat="1" x14ac:dyDescent="0.3">
      <c r="A376" s="268"/>
      <c r="B376" s="269"/>
      <c r="J376" s="550"/>
    </row>
    <row r="377" spans="1:10" s="263" customFormat="1" x14ac:dyDescent="0.3">
      <c r="A377" s="268"/>
      <c r="B377" s="269"/>
      <c r="J377" s="550"/>
    </row>
    <row r="378" spans="1:10" s="263" customFormat="1" x14ac:dyDescent="0.3">
      <c r="A378" s="268"/>
      <c r="B378" s="269"/>
      <c r="J378" s="550"/>
    </row>
    <row r="379" spans="1:10" s="263" customFormat="1" x14ac:dyDescent="0.3">
      <c r="A379" s="268"/>
      <c r="B379" s="269"/>
      <c r="J379" s="550"/>
    </row>
    <row r="380" spans="1:10" s="263" customFormat="1" x14ac:dyDescent="0.3">
      <c r="A380" s="268"/>
      <c r="B380" s="269"/>
      <c r="J380" s="550"/>
    </row>
    <row r="381" spans="1:10" s="263" customFormat="1" x14ac:dyDescent="0.3">
      <c r="A381" s="268"/>
      <c r="B381" s="269"/>
      <c r="J381" s="550"/>
    </row>
    <row r="382" spans="1:10" s="263" customFormat="1" x14ac:dyDescent="0.3">
      <c r="A382" s="268"/>
      <c r="B382" s="269"/>
      <c r="J382" s="550"/>
    </row>
    <row r="383" spans="1:10" s="263" customFormat="1" x14ac:dyDescent="0.3">
      <c r="A383" s="268"/>
      <c r="B383" s="269"/>
      <c r="J383" s="550"/>
    </row>
    <row r="384" spans="1:10" s="263" customFormat="1" x14ac:dyDescent="0.3">
      <c r="A384" s="268"/>
      <c r="B384" s="269"/>
      <c r="J384" s="550"/>
    </row>
    <row r="385" spans="1:10" s="263" customFormat="1" x14ac:dyDescent="0.3">
      <c r="A385" s="268"/>
      <c r="B385" s="269"/>
      <c r="J385" s="550"/>
    </row>
    <row r="386" spans="1:10" s="263" customFormat="1" x14ac:dyDescent="0.3">
      <c r="A386" s="268"/>
      <c r="B386" s="269"/>
      <c r="J386" s="550"/>
    </row>
    <row r="387" spans="1:10" s="263" customFormat="1" x14ac:dyDescent="0.3">
      <c r="A387" s="268"/>
      <c r="B387" s="269"/>
      <c r="J387" s="550"/>
    </row>
    <row r="388" spans="1:10" s="263" customFormat="1" x14ac:dyDescent="0.3">
      <c r="A388" s="268"/>
      <c r="B388" s="269"/>
      <c r="J388" s="550"/>
    </row>
    <row r="389" spans="1:10" s="263" customFormat="1" x14ac:dyDescent="0.3">
      <c r="A389" s="268"/>
      <c r="B389" s="269"/>
      <c r="J389" s="550"/>
    </row>
    <row r="390" spans="1:10" s="263" customFormat="1" x14ac:dyDescent="0.3">
      <c r="A390" s="268"/>
      <c r="B390" s="269"/>
      <c r="J390" s="550"/>
    </row>
    <row r="391" spans="1:10" s="263" customFormat="1" x14ac:dyDescent="0.3">
      <c r="A391" s="268"/>
      <c r="B391" s="269"/>
      <c r="J391" s="550"/>
    </row>
    <row r="392" spans="1:10" s="263" customFormat="1" x14ac:dyDescent="0.3">
      <c r="A392" s="268"/>
      <c r="B392" s="269"/>
      <c r="J392" s="550"/>
    </row>
    <row r="393" spans="1:10" s="263" customFormat="1" x14ac:dyDescent="0.3">
      <c r="A393" s="268"/>
      <c r="B393" s="269"/>
      <c r="J393" s="550"/>
    </row>
    <row r="394" spans="1:10" s="263" customFormat="1" x14ac:dyDescent="0.3">
      <c r="A394" s="268"/>
      <c r="B394" s="269"/>
      <c r="J394" s="550"/>
    </row>
    <row r="395" spans="1:10" s="263" customFormat="1" x14ac:dyDescent="0.3">
      <c r="A395" s="268"/>
      <c r="B395" s="269"/>
      <c r="J395" s="550"/>
    </row>
    <row r="396" spans="1:10" s="263" customFormat="1" x14ac:dyDescent="0.3">
      <c r="A396" s="268"/>
      <c r="B396" s="269"/>
      <c r="J396" s="550"/>
    </row>
    <row r="397" spans="1:10" s="263" customFormat="1" x14ac:dyDescent="0.3">
      <c r="A397" s="268"/>
      <c r="B397" s="269"/>
      <c r="J397" s="550"/>
    </row>
    <row r="398" spans="1:10" s="263" customFormat="1" x14ac:dyDescent="0.3">
      <c r="A398" s="268"/>
      <c r="B398" s="269"/>
      <c r="J398" s="550"/>
    </row>
    <row r="399" spans="1:10" s="263" customFormat="1" x14ac:dyDescent="0.3">
      <c r="A399" s="268"/>
      <c r="B399" s="269"/>
      <c r="J399" s="550"/>
    </row>
    <row r="400" spans="1:10" s="263" customFormat="1" x14ac:dyDescent="0.3">
      <c r="A400" s="268"/>
      <c r="B400" s="269"/>
      <c r="J400" s="550"/>
    </row>
    <row r="401" spans="1:10" s="263" customFormat="1" x14ac:dyDescent="0.3">
      <c r="A401" s="268"/>
      <c r="B401" s="269"/>
      <c r="J401" s="550"/>
    </row>
    <row r="402" spans="1:10" s="263" customFormat="1" x14ac:dyDescent="0.3">
      <c r="A402" s="268"/>
      <c r="B402" s="269"/>
      <c r="J402" s="550"/>
    </row>
    <row r="403" spans="1:10" s="263" customFormat="1" x14ac:dyDescent="0.3">
      <c r="A403" s="268"/>
      <c r="B403" s="269"/>
      <c r="J403" s="550"/>
    </row>
    <row r="404" spans="1:10" s="263" customFormat="1" x14ac:dyDescent="0.3">
      <c r="A404" s="268"/>
      <c r="B404" s="269"/>
      <c r="J404" s="550"/>
    </row>
    <row r="405" spans="1:10" s="263" customFormat="1" x14ac:dyDescent="0.3">
      <c r="A405" s="268"/>
      <c r="B405" s="269"/>
      <c r="J405" s="550"/>
    </row>
    <row r="406" spans="1:10" s="263" customFormat="1" x14ac:dyDescent="0.3">
      <c r="A406" s="268"/>
      <c r="B406" s="269"/>
      <c r="J406" s="550"/>
    </row>
    <row r="407" spans="1:10" s="263" customFormat="1" x14ac:dyDescent="0.3">
      <c r="A407" s="268"/>
      <c r="B407" s="269"/>
      <c r="J407" s="550"/>
    </row>
    <row r="408" spans="1:10" s="263" customFormat="1" x14ac:dyDescent="0.3">
      <c r="A408" s="268"/>
      <c r="B408" s="269"/>
      <c r="J408" s="550"/>
    </row>
    <row r="409" spans="1:10" s="263" customFormat="1" x14ac:dyDescent="0.3">
      <c r="A409" s="268"/>
      <c r="B409" s="269"/>
      <c r="J409" s="550"/>
    </row>
    <row r="410" spans="1:10" s="263" customFormat="1" x14ac:dyDescent="0.3">
      <c r="A410" s="268"/>
      <c r="B410" s="269"/>
      <c r="J410" s="550"/>
    </row>
    <row r="411" spans="1:10" s="263" customFormat="1" x14ac:dyDescent="0.3">
      <c r="A411" s="268"/>
      <c r="B411" s="269"/>
      <c r="J411" s="550"/>
    </row>
    <row r="412" spans="1:10" s="263" customFormat="1" x14ac:dyDescent="0.3">
      <c r="A412" s="268"/>
      <c r="B412" s="269"/>
      <c r="J412" s="550"/>
    </row>
    <row r="413" spans="1:10" s="263" customFormat="1" x14ac:dyDescent="0.3">
      <c r="A413" s="268"/>
      <c r="B413" s="269"/>
      <c r="J413" s="550"/>
    </row>
    <row r="414" spans="1:10" s="263" customFormat="1" x14ac:dyDescent="0.3">
      <c r="A414" s="268"/>
      <c r="B414" s="269"/>
      <c r="J414" s="550"/>
    </row>
    <row r="415" spans="1:10" s="263" customFormat="1" x14ac:dyDescent="0.3">
      <c r="A415" s="268"/>
      <c r="B415" s="269"/>
      <c r="J415" s="550"/>
    </row>
    <row r="416" spans="1:10" s="263" customFormat="1" x14ac:dyDescent="0.3">
      <c r="A416" s="268"/>
      <c r="B416" s="269"/>
      <c r="J416" s="550"/>
    </row>
    <row r="417" spans="1:10" s="263" customFormat="1" x14ac:dyDescent="0.3">
      <c r="A417" s="268"/>
      <c r="B417" s="269"/>
      <c r="J417" s="550"/>
    </row>
    <row r="418" spans="1:10" s="263" customFormat="1" x14ac:dyDescent="0.3">
      <c r="A418" s="268"/>
      <c r="B418" s="269"/>
      <c r="J418" s="550"/>
    </row>
    <row r="419" spans="1:10" s="263" customFormat="1" x14ac:dyDescent="0.3">
      <c r="A419" s="268"/>
      <c r="B419" s="269"/>
      <c r="J419" s="550"/>
    </row>
    <row r="420" spans="1:10" s="263" customFormat="1" x14ac:dyDescent="0.3">
      <c r="A420" s="268"/>
      <c r="B420" s="269"/>
      <c r="J420" s="550"/>
    </row>
    <row r="421" spans="1:10" s="263" customFormat="1" x14ac:dyDescent="0.3">
      <c r="A421" s="268"/>
      <c r="B421" s="269"/>
      <c r="J421" s="550"/>
    </row>
    <row r="422" spans="1:10" s="263" customFormat="1" x14ac:dyDescent="0.3">
      <c r="A422" s="268"/>
      <c r="B422" s="269"/>
      <c r="J422" s="550"/>
    </row>
    <row r="423" spans="1:10" s="263" customFormat="1" x14ac:dyDescent="0.3">
      <c r="A423" s="268"/>
      <c r="B423" s="269"/>
      <c r="J423" s="550"/>
    </row>
    <row r="424" spans="1:10" s="263" customFormat="1" x14ac:dyDescent="0.3">
      <c r="A424" s="268"/>
      <c r="B424" s="269"/>
      <c r="J424" s="550"/>
    </row>
    <row r="425" spans="1:10" s="263" customFormat="1" x14ac:dyDescent="0.3">
      <c r="A425" s="268"/>
      <c r="B425" s="269"/>
      <c r="J425" s="550"/>
    </row>
    <row r="426" spans="1:10" s="263" customFormat="1" x14ac:dyDescent="0.3">
      <c r="A426" s="268"/>
      <c r="B426" s="269"/>
      <c r="J426" s="550"/>
    </row>
    <row r="427" spans="1:10" s="263" customFormat="1" x14ac:dyDescent="0.3">
      <c r="A427" s="268"/>
      <c r="B427" s="269"/>
      <c r="J427" s="550"/>
    </row>
    <row r="428" spans="1:10" s="263" customFormat="1" x14ac:dyDescent="0.3">
      <c r="A428" s="268"/>
      <c r="B428" s="269"/>
      <c r="J428" s="550"/>
    </row>
    <row r="429" spans="1:10" s="263" customFormat="1" x14ac:dyDescent="0.3">
      <c r="A429" s="268"/>
      <c r="B429" s="269"/>
      <c r="J429" s="550"/>
    </row>
    <row r="430" spans="1:10" s="263" customFormat="1" x14ac:dyDescent="0.3">
      <c r="A430" s="268"/>
      <c r="B430" s="269"/>
      <c r="J430" s="550"/>
    </row>
    <row r="431" spans="1:10" s="263" customFormat="1" x14ac:dyDescent="0.3">
      <c r="A431" s="268"/>
      <c r="B431" s="269"/>
      <c r="J431" s="550"/>
    </row>
    <row r="432" spans="1:10" s="263" customFormat="1" x14ac:dyDescent="0.3">
      <c r="A432" s="268"/>
      <c r="B432" s="269"/>
      <c r="J432" s="550"/>
    </row>
    <row r="433" spans="1:10" s="263" customFormat="1" x14ac:dyDescent="0.3">
      <c r="A433" s="268"/>
      <c r="B433" s="269"/>
      <c r="J433" s="550"/>
    </row>
    <row r="434" spans="1:10" s="263" customFormat="1" x14ac:dyDescent="0.3">
      <c r="A434" s="268"/>
      <c r="B434" s="269"/>
      <c r="J434" s="550"/>
    </row>
    <row r="435" spans="1:10" s="263" customFormat="1" x14ac:dyDescent="0.3">
      <c r="A435" s="268"/>
      <c r="B435" s="269"/>
      <c r="J435" s="550"/>
    </row>
    <row r="436" spans="1:10" s="263" customFormat="1" x14ac:dyDescent="0.3">
      <c r="A436" s="268"/>
      <c r="B436" s="269"/>
      <c r="J436" s="550"/>
    </row>
    <row r="437" spans="1:10" s="263" customFormat="1" x14ac:dyDescent="0.3">
      <c r="A437" s="268"/>
      <c r="B437" s="269"/>
      <c r="J437" s="550"/>
    </row>
    <row r="438" spans="1:10" s="263" customFormat="1" x14ac:dyDescent="0.3">
      <c r="A438" s="268"/>
      <c r="B438" s="269"/>
      <c r="J438" s="550"/>
    </row>
    <row r="439" spans="1:10" s="263" customFormat="1" x14ac:dyDescent="0.3">
      <c r="A439" s="268"/>
      <c r="B439" s="269"/>
      <c r="J439" s="550"/>
    </row>
    <row r="440" spans="1:10" s="263" customFormat="1" x14ac:dyDescent="0.3">
      <c r="A440" s="268"/>
      <c r="B440" s="269"/>
      <c r="J440" s="550"/>
    </row>
    <row r="441" spans="1:10" s="263" customFormat="1" x14ac:dyDescent="0.3">
      <c r="A441" s="268"/>
      <c r="B441" s="269"/>
      <c r="J441" s="550"/>
    </row>
    <row r="442" spans="1:10" s="263" customFormat="1" x14ac:dyDescent="0.3">
      <c r="A442" s="268"/>
      <c r="B442" s="269"/>
      <c r="J442" s="550"/>
    </row>
    <row r="443" spans="1:10" s="263" customFormat="1" x14ac:dyDescent="0.3">
      <c r="A443" s="268"/>
      <c r="B443" s="269"/>
      <c r="J443" s="550"/>
    </row>
    <row r="444" spans="1:10" s="263" customFormat="1" x14ac:dyDescent="0.3">
      <c r="A444" s="268"/>
      <c r="B444" s="269"/>
      <c r="J444" s="550"/>
    </row>
    <row r="445" spans="1:10" s="263" customFormat="1" x14ac:dyDescent="0.3">
      <c r="A445" s="268"/>
      <c r="B445" s="269"/>
      <c r="J445" s="550"/>
    </row>
    <row r="446" spans="1:10" s="263" customFormat="1" x14ac:dyDescent="0.3">
      <c r="A446" s="268"/>
      <c r="B446" s="269"/>
      <c r="J446" s="550"/>
    </row>
    <row r="447" spans="1:10" s="263" customFormat="1" x14ac:dyDescent="0.3">
      <c r="A447" s="268"/>
      <c r="B447" s="269"/>
      <c r="J447" s="550"/>
    </row>
    <row r="448" spans="1:10" s="263" customFormat="1" x14ac:dyDescent="0.3">
      <c r="A448" s="268"/>
      <c r="B448" s="269"/>
      <c r="J448" s="550"/>
    </row>
    <row r="449" spans="1:10" s="263" customFormat="1" x14ac:dyDescent="0.3">
      <c r="A449" s="268"/>
      <c r="B449" s="269"/>
      <c r="J449" s="550"/>
    </row>
    <row r="450" spans="1:10" s="263" customFormat="1" x14ac:dyDescent="0.3">
      <c r="A450" s="268"/>
      <c r="B450" s="269"/>
      <c r="J450" s="550"/>
    </row>
    <row r="451" spans="1:10" s="263" customFormat="1" x14ac:dyDescent="0.3">
      <c r="A451" s="268"/>
      <c r="B451" s="269"/>
      <c r="J451" s="550"/>
    </row>
    <row r="452" spans="1:10" s="263" customFormat="1" x14ac:dyDescent="0.3">
      <c r="A452" s="268"/>
      <c r="B452" s="269"/>
      <c r="J452" s="550"/>
    </row>
    <row r="453" spans="1:10" s="263" customFormat="1" x14ac:dyDescent="0.3">
      <c r="A453" s="268"/>
      <c r="B453" s="269"/>
      <c r="J453" s="550"/>
    </row>
    <row r="454" spans="1:10" s="263" customFormat="1" x14ac:dyDescent="0.3">
      <c r="A454" s="268"/>
      <c r="B454" s="269"/>
      <c r="J454" s="550"/>
    </row>
    <row r="455" spans="1:10" s="263" customFormat="1" x14ac:dyDescent="0.3">
      <c r="A455" s="268"/>
      <c r="B455" s="269"/>
      <c r="J455" s="550"/>
    </row>
    <row r="456" spans="1:10" s="263" customFormat="1" x14ac:dyDescent="0.3">
      <c r="A456" s="268"/>
      <c r="B456" s="269"/>
      <c r="J456" s="550"/>
    </row>
    <row r="457" spans="1:10" s="263" customFormat="1" x14ac:dyDescent="0.3">
      <c r="A457" s="268"/>
      <c r="B457" s="269"/>
      <c r="J457" s="550"/>
    </row>
    <row r="458" spans="1:10" s="263" customFormat="1" x14ac:dyDescent="0.3">
      <c r="A458" s="268"/>
      <c r="B458" s="269"/>
      <c r="J458" s="550"/>
    </row>
    <row r="459" spans="1:10" s="263" customFormat="1" x14ac:dyDescent="0.3">
      <c r="A459" s="268"/>
      <c r="B459" s="269"/>
      <c r="J459" s="550"/>
    </row>
    <row r="460" spans="1:10" s="263" customFormat="1" x14ac:dyDescent="0.3">
      <c r="A460" s="268"/>
      <c r="B460" s="269"/>
      <c r="J460" s="550"/>
    </row>
    <row r="461" spans="1:10" s="263" customFormat="1" x14ac:dyDescent="0.3">
      <c r="A461" s="268"/>
      <c r="B461" s="269"/>
      <c r="J461" s="550"/>
    </row>
    <row r="462" spans="1:10" s="263" customFormat="1" x14ac:dyDescent="0.3">
      <c r="A462" s="268"/>
      <c r="B462" s="269"/>
      <c r="J462" s="550"/>
    </row>
    <row r="463" spans="1:10" s="263" customFormat="1" x14ac:dyDescent="0.3">
      <c r="A463" s="268"/>
      <c r="B463" s="269"/>
      <c r="J463" s="550"/>
    </row>
    <row r="464" spans="1:10" s="263" customFormat="1" x14ac:dyDescent="0.3">
      <c r="A464" s="268"/>
      <c r="B464" s="269"/>
      <c r="J464" s="550"/>
    </row>
    <row r="465" spans="1:10" s="263" customFormat="1" x14ac:dyDescent="0.3">
      <c r="A465" s="268"/>
      <c r="B465" s="269"/>
      <c r="J465" s="550"/>
    </row>
    <row r="466" spans="1:10" s="263" customFormat="1" x14ac:dyDescent="0.3">
      <c r="A466" s="268"/>
      <c r="B466" s="269"/>
      <c r="J466" s="550"/>
    </row>
    <row r="467" spans="1:10" s="263" customFormat="1" x14ac:dyDescent="0.3">
      <c r="A467" s="268"/>
      <c r="B467" s="269"/>
      <c r="J467" s="550"/>
    </row>
    <row r="468" spans="1:10" s="263" customFormat="1" x14ac:dyDescent="0.3">
      <c r="A468" s="268"/>
      <c r="B468" s="269"/>
      <c r="J468" s="550"/>
    </row>
    <row r="469" spans="1:10" s="263" customFormat="1" x14ac:dyDescent="0.3">
      <c r="A469" s="268"/>
      <c r="B469" s="269"/>
      <c r="J469" s="550"/>
    </row>
    <row r="470" spans="1:10" s="263" customFormat="1" x14ac:dyDescent="0.3">
      <c r="A470" s="268"/>
      <c r="B470" s="269"/>
      <c r="J470" s="550"/>
    </row>
    <row r="471" spans="1:10" s="263" customFormat="1" x14ac:dyDescent="0.3">
      <c r="A471" s="268"/>
      <c r="B471" s="269"/>
      <c r="J471" s="550"/>
    </row>
    <row r="472" spans="1:10" s="263" customFormat="1" x14ac:dyDescent="0.3">
      <c r="A472" s="268"/>
      <c r="B472" s="269"/>
      <c r="J472" s="550"/>
    </row>
    <row r="473" spans="1:10" s="263" customFormat="1" x14ac:dyDescent="0.3">
      <c r="A473" s="268"/>
      <c r="B473" s="269"/>
      <c r="J473" s="550"/>
    </row>
    <row r="474" spans="1:10" s="263" customFormat="1" x14ac:dyDescent="0.3">
      <c r="A474" s="268"/>
      <c r="B474" s="269"/>
      <c r="J474" s="550"/>
    </row>
    <row r="475" spans="1:10" s="263" customFormat="1" x14ac:dyDescent="0.3">
      <c r="A475" s="268"/>
      <c r="B475" s="269"/>
      <c r="J475" s="550"/>
    </row>
    <row r="476" spans="1:10" s="263" customFormat="1" x14ac:dyDescent="0.3">
      <c r="A476" s="268"/>
      <c r="B476" s="269"/>
      <c r="J476" s="550"/>
    </row>
    <row r="477" spans="1:10" s="263" customFormat="1" x14ac:dyDescent="0.3">
      <c r="A477" s="268"/>
      <c r="B477" s="269"/>
      <c r="J477" s="550"/>
    </row>
    <row r="478" spans="1:10" s="263" customFormat="1" x14ac:dyDescent="0.3">
      <c r="A478" s="268"/>
      <c r="B478" s="269"/>
      <c r="J478" s="550"/>
    </row>
    <row r="479" spans="1:10" s="263" customFormat="1" x14ac:dyDescent="0.3">
      <c r="A479" s="268"/>
      <c r="B479" s="269"/>
      <c r="J479" s="550"/>
    </row>
    <row r="480" spans="1:10" s="263" customFormat="1" x14ac:dyDescent="0.3">
      <c r="A480" s="268"/>
      <c r="B480" s="269"/>
      <c r="J480" s="550"/>
    </row>
    <row r="481" spans="1:10" s="263" customFormat="1" x14ac:dyDescent="0.3">
      <c r="A481" s="268"/>
      <c r="B481" s="269"/>
      <c r="J481" s="550"/>
    </row>
    <row r="482" spans="1:10" s="263" customFormat="1" x14ac:dyDescent="0.3">
      <c r="A482" s="268"/>
      <c r="B482" s="269"/>
      <c r="J482" s="550"/>
    </row>
    <row r="483" spans="1:10" s="263" customFormat="1" x14ac:dyDescent="0.3">
      <c r="A483" s="268"/>
      <c r="B483" s="269"/>
      <c r="J483" s="550"/>
    </row>
    <row r="484" spans="1:10" s="263" customFormat="1" x14ac:dyDescent="0.3">
      <c r="A484" s="268"/>
      <c r="B484" s="269"/>
      <c r="J484" s="550"/>
    </row>
    <row r="485" spans="1:10" s="263" customFormat="1" x14ac:dyDescent="0.3">
      <c r="A485" s="268"/>
      <c r="B485" s="269"/>
      <c r="J485" s="550"/>
    </row>
    <row r="486" spans="1:10" s="263" customFormat="1" x14ac:dyDescent="0.3">
      <c r="A486" s="268"/>
      <c r="B486" s="269"/>
      <c r="J486" s="550"/>
    </row>
    <row r="487" spans="1:10" s="263" customFormat="1" x14ac:dyDescent="0.3">
      <c r="A487" s="268"/>
      <c r="B487" s="269"/>
      <c r="J487" s="550"/>
    </row>
    <row r="488" spans="1:10" s="263" customFormat="1" x14ac:dyDescent="0.3">
      <c r="A488" s="268"/>
      <c r="B488" s="269"/>
      <c r="J488" s="550"/>
    </row>
    <row r="489" spans="1:10" s="263" customFormat="1" x14ac:dyDescent="0.3">
      <c r="A489" s="268"/>
      <c r="B489" s="269"/>
      <c r="J489" s="550"/>
    </row>
    <row r="490" spans="1:10" s="263" customFormat="1" x14ac:dyDescent="0.3">
      <c r="A490" s="268"/>
      <c r="B490" s="269"/>
      <c r="J490" s="550"/>
    </row>
    <row r="491" spans="1:10" s="263" customFormat="1" x14ac:dyDescent="0.3">
      <c r="A491" s="268"/>
      <c r="B491" s="269"/>
      <c r="J491" s="550"/>
    </row>
    <row r="492" spans="1:10" s="263" customFormat="1" x14ac:dyDescent="0.3">
      <c r="A492" s="268"/>
      <c r="B492" s="269"/>
      <c r="J492" s="550"/>
    </row>
    <row r="493" spans="1:10" s="263" customFormat="1" x14ac:dyDescent="0.3">
      <c r="A493" s="268"/>
      <c r="B493" s="269"/>
      <c r="J493" s="550"/>
    </row>
    <row r="494" spans="1:10" s="263" customFormat="1" x14ac:dyDescent="0.3">
      <c r="A494" s="268"/>
      <c r="B494" s="269"/>
      <c r="J494" s="550"/>
    </row>
    <row r="495" spans="1:10" s="263" customFormat="1" x14ac:dyDescent="0.3">
      <c r="A495" s="268"/>
      <c r="B495" s="269"/>
      <c r="J495" s="550"/>
    </row>
    <row r="496" spans="1:10" s="263" customFormat="1" x14ac:dyDescent="0.3">
      <c r="A496" s="268"/>
      <c r="B496" s="269"/>
      <c r="J496" s="550"/>
    </row>
    <row r="497" spans="1:10" s="263" customFormat="1" x14ac:dyDescent="0.3">
      <c r="A497" s="268"/>
      <c r="B497" s="269"/>
      <c r="J497" s="550"/>
    </row>
    <row r="498" spans="1:10" s="263" customFormat="1" x14ac:dyDescent="0.3">
      <c r="A498" s="268"/>
      <c r="B498" s="269"/>
      <c r="J498" s="550"/>
    </row>
    <row r="499" spans="1:10" s="263" customFormat="1" x14ac:dyDescent="0.3">
      <c r="A499" s="268"/>
      <c r="B499" s="269"/>
      <c r="J499" s="550"/>
    </row>
    <row r="500" spans="1:10" s="263" customFormat="1" x14ac:dyDescent="0.3">
      <c r="A500" s="268"/>
      <c r="B500" s="269"/>
      <c r="J500" s="550"/>
    </row>
    <row r="501" spans="1:10" s="263" customFormat="1" x14ac:dyDescent="0.3">
      <c r="A501" s="268"/>
      <c r="B501" s="269"/>
      <c r="J501" s="550"/>
    </row>
    <row r="502" spans="1:10" s="263" customFormat="1" x14ac:dyDescent="0.3">
      <c r="A502" s="268"/>
      <c r="B502" s="269"/>
      <c r="J502" s="550"/>
    </row>
    <row r="503" spans="1:10" s="263" customFormat="1" x14ac:dyDescent="0.3">
      <c r="A503" s="268"/>
      <c r="B503" s="269"/>
      <c r="J503" s="550"/>
    </row>
    <row r="504" spans="1:10" s="263" customFormat="1" x14ac:dyDescent="0.3">
      <c r="A504" s="268"/>
      <c r="B504" s="269"/>
      <c r="J504" s="550"/>
    </row>
    <row r="505" spans="1:10" s="263" customFormat="1" x14ac:dyDescent="0.3">
      <c r="A505" s="268"/>
      <c r="B505" s="269"/>
      <c r="J505" s="550"/>
    </row>
    <row r="506" spans="1:10" s="263" customFormat="1" x14ac:dyDescent="0.3">
      <c r="A506" s="268"/>
      <c r="B506" s="269"/>
      <c r="J506" s="550"/>
    </row>
    <row r="507" spans="1:10" s="263" customFormat="1" x14ac:dyDescent="0.3">
      <c r="A507" s="268"/>
      <c r="B507" s="269"/>
      <c r="J507" s="550"/>
    </row>
    <row r="508" spans="1:10" s="263" customFormat="1" x14ac:dyDescent="0.3">
      <c r="A508" s="268"/>
      <c r="B508" s="269"/>
      <c r="J508" s="550"/>
    </row>
    <row r="509" spans="1:10" s="263" customFormat="1" x14ac:dyDescent="0.3">
      <c r="A509" s="268"/>
      <c r="B509" s="269"/>
      <c r="J509" s="550"/>
    </row>
    <row r="510" spans="1:10" s="263" customFormat="1" x14ac:dyDescent="0.3">
      <c r="A510" s="268"/>
      <c r="B510" s="269"/>
      <c r="J510" s="550"/>
    </row>
    <row r="511" spans="1:10" s="263" customFormat="1" x14ac:dyDescent="0.3">
      <c r="A511" s="268"/>
      <c r="B511" s="269"/>
      <c r="J511" s="550"/>
    </row>
    <row r="512" spans="1:10" s="263" customFormat="1" x14ac:dyDescent="0.3">
      <c r="A512" s="268"/>
      <c r="B512" s="269"/>
      <c r="J512" s="550"/>
    </row>
    <row r="513" spans="1:10" s="263" customFormat="1" x14ac:dyDescent="0.3">
      <c r="A513" s="268"/>
      <c r="B513" s="269"/>
      <c r="J513" s="550"/>
    </row>
    <row r="514" spans="1:10" s="263" customFormat="1" x14ac:dyDescent="0.3">
      <c r="A514" s="268"/>
      <c r="B514" s="269"/>
      <c r="J514" s="550"/>
    </row>
    <row r="515" spans="1:10" s="263" customFormat="1" x14ac:dyDescent="0.3">
      <c r="A515" s="268"/>
      <c r="B515" s="269"/>
      <c r="J515" s="550"/>
    </row>
    <row r="516" spans="1:10" s="263" customFormat="1" x14ac:dyDescent="0.3">
      <c r="A516" s="268"/>
      <c r="B516" s="269"/>
      <c r="J516" s="550"/>
    </row>
    <row r="517" spans="1:10" s="263" customFormat="1" x14ac:dyDescent="0.3">
      <c r="A517" s="268"/>
      <c r="B517" s="269"/>
      <c r="J517" s="550"/>
    </row>
    <row r="518" spans="1:10" s="263" customFormat="1" x14ac:dyDescent="0.3">
      <c r="A518" s="268"/>
      <c r="B518" s="269"/>
      <c r="J518" s="550"/>
    </row>
    <row r="519" spans="1:10" s="263" customFormat="1" x14ac:dyDescent="0.3">
      <c r="A519" s="268"/>
      <c r="B519" s="269"/>
      <c r="J519" s="550"/>
    </row>
    <row r="520" spans="1:10" s="263" customFormat="1" x14ac:dyDescent="0.3">
      <c r="A520" s="268"/>
      <c r="B520" s="269"/>
      <c r="J520" s="550"/>
    </row>
    <row r="521" spans="1:10" s="263" customFormat="1" x14ac:dyDescent="0.3">
      <c r="A521" s="268"/>
      <c r="B521" s="269"/>
      <c r="J521" s="550"/>
    </row>
    <row r="522" spans="1:10" s="263" customFormat="1" x14ac:dyDescent="0.3">
      <c r="A522" s="268"/>
      <c r="B522" s="269"/>
      <c r="J522" s="550"/>
    </row>
    <row r="523" spans="1:10" s="263" customFormat="1" x14ac:dyDescent="0.3">
      <c r="A523" s="268"/>
      <c r="B523" s="269"/>
      <c r="J523" s="550"/>
    </row>
    <row r="524" spans="1:10" s="263" customFormat="1" x14ac:dyDescent="0.3">
      <c r="A524" s="268"/>
      <c r="B524" s="269"/>
      <c r="J524" s="550"/>
    </row>
    <row r="525" spans="1:10" s="263" customFormat="1" x14ac:dyDescent="0.3">
      <c r="A525" s="268"/>
      <c r="B525" s="269"/>
      <c r="J525" s="550"/>
    </row>
    <row r="526" spans="1:10" s="263" customFormat="1" x14ac:dyDescent="0.3">
      <c r="A526" s="268"/>
      <c r="B526" s="269"/>
      <c r="J526" s="550"/>
    </row>
    <row r="527" spans="1:10" s="263" customFormat="1" x14ac:dyDescent="0.3">
      <c r="A527" s="268"/>
      <c r="B527" s="269"/>
      <c r="J527" s="550"/>
    </row>
    <row r="528" spans="1:10" s="263" customFormat="1" x14ac:dyDescent="0.3">
      <c r="A528" s="268"/>
      <c r="B528" s="269"/>
      <c r="J528" s="550"/>
    </row>
    <row r="529" spans="1:10" s="263" customFormat="1" x14ac:dyDescent="0.3">
      <c r="A529" s="268"/>
      <c r="B529" s="269"/>
      <c r="J529" s="550"/>
    </row>
    <row r="530" spans="1:10" s="263" customFormat="1" x14ac:dyDescent="0.3">
      <c r="A530" s="268"/>
      <c r="B530" s="269"/>
      <c r="J530" s="550"/>
    </row>
    <row r="531" spans="1:10" s="263" customFormat="1" x14ac:dyDescent="0.3">
      <c r="A531" s="268"/>
      <c r="B531" s="269"/>
      <c r="J531" s="550"/>
    </row>
    <row r="532" spans="1:10" s="263" customFormat="1" x14ac:dyDescent="0.3">
      <c r="A532" s="268"/>
      <c r="B532" s="269"/>
      <c r="J532" s="550"/>
    </row>
    <row r="533" spans="1:10" s="263" customFormat="1" x14ac:dyDescent="0.3">
      <c r="A533" s="268"/>
      <c r="B533" s="269"/>
      <c r="J533" s="550"/>
    </row>
    <row r="534" spans="1:10" s="263" customFormat="1" x14ac:dyDescent="0.3">
      <c r="A534" s="268"/>
      <c r="B534" s="269"/>
      <c r="J534" s="550"/>
    </row>
    <row r="535" spans="1:10" s="263" customFormat="1" x14ac:dyDescent="0.3">
      <c r="A535" s="268"/>
      <c r="B535" s="269"/>
      <c r="J535" s="550"/>
    </row>
    <row r="536" spans="1:10" s="263" customFormat="1" x14ac:dyDescent="0.3">
      <c r="A536" s="268"/>
      <c r="B536" s="269"/>
      <c r="J536" s="550"/>
    </row>
    <row r="537" spans="1:10" s="263" customFormat="1" x14ac:dyDescent="0.3">
      <c r="A537" s="268"/>
      <c r="B537" s="269"/>
      <c r="J537" s="550"/>
    </row>
    <row r="538" spans="1:10" s="263" customFormat="1" x14ac:dyDescent="0.3">
      <c r="A538" s="268"/>
      <c r="B538" s="269"/>
      <c r="J538" s="550"/>
    </row>
    <row r="539" spans="1:10" s="263" customFormat="1" x14ac:dyDescent="0.3">
      <c r="A539" s="268"/>
      <c r="B539" s="269"/>
      <c r="J539" s="550"/>
    </row>
    <row r="540" spans="1:10" s="263" customFormat="1" x14ac:dyDescent="0.3">
      <c r="A540" s="268"/>
      <c r="B540" s="269"/>
      <c r="J540" s="550"/>
    </row>
    <row r="541" spans="1:10" s="263" customFormat="1" x14ac:dyDescent="0.3">
      <c r="A541" s="268"/>
      <c r="B541" s="269"/>
      <c r="J541" s="550"/>
    </row>
    <row r="542" spans="1:10" s="263" customFormat="1" x14ac:dyDescent="0.3">
      <c r="A542" s="268"/>
      <c r="B542" s="269"/>
      <c r="J542" s="550"/>
    </row>
    <row r="543" spans="1:10" s="263" customFormat="1" x14ac:dyDescent="0.3">
      <c r="A543" s="268"/>
      <c r="B543" s="269"/>
      <c r="J543" s="550"/>
    </row>
    <row r="544" spans="1:10" s="263" customFormat="1" x14ac:dyDescent="0.3">
      <c r="A544" s="268"/>
      <c r="B544" s="269"/>
      <c r="J544" s="550"/>
    </row>
    <row r="545" spans="1:10" s="263" customFormat="1" x14ac:dyDescent="0.3">
      <c r="A545" s="268"/>
      <c r="B545" s="269"/>
      <c r="J545" s="550"/>
    </row>
    <row r="546" spans="1:10" s="263" customFormat="1" x14ac:dyDescent="0.3">
      <c r="A546" s="268"/>
      <c r="B546" s="269"/>
      <c r="J546" s="550"/>
    </row>
    <row r="547" spans="1:10" s="263" customFormat="1" x14ac:dyDescent="0.3">
      <c r="A547" s="268"/>
      <c r="B547" s="269"/>
      <c r="J547" s="550"/>
    </row>
    <row r="548" spans="1:10" s="263" customFormat="1" x14ac:dyDescent="0.3">
      <c r="A548" s="268"/>
      <c r="B548" s="269"/>
      <c r="J548" s="550"/>
    </row>
    <row r="549" spans="1:10" s="263" customFormat="1" x14ac:dyDescent="0.3">
      <c r="A549" s="268"/>
      <c r="B549" s="269"/>
      <c r="J549" s="550"/>
    </row>
    <row r="550" spans="1:10" s="263" customFormat="1" x14ac:dyDescent="0.3">
      <c r="A550" s="268"/>
      <c r="B550" s="269"/>
      <c r="J550" s="550"/>
    </row>
    <row r="551" spans="1:10" s="263" customFormat="1" x14ac:dyDescent="0.3">
      <c r="A551" s="268"/>
      <c r="B551" s="269"/>
      <c r="J551" s="550"/>
    </row>
    <row r="552" spans="1:10" s="263" customFormat="1" x14ac:dyDescent="0.3">
      <c r="A552" s="268"/>
      <c r="B552" s="269"/>
      <c r="J552" s="550"/>
    </row>
    <row r="553" spans="1:10" s="263" customFormat="1" x14ac:dyDescent="0.3">
      <c r="A553" s="268"/>
      <c r="B553" s="269"/>
      <c r="J553" s="550"/>
    </row>
    <row r="554" spans="1:10" s="263" customFormat="1" x14ac:dyDescent="0.3">
      <c r="A554" s="268"/>
      <c r="B554" s="269"/>
      <c r="J554" s="550"/>
    </row>
    <row r="555" spans="1:10" s="263" customFormat="1" x14ac:dyDescent="0.3">
      <c r="A555" s="268"/>
      <c r="B555" s="269"/>
      <c r="J555" s="550"/>
    </row>
    <row r="556" spans="1:10" s="263" customFormat="1" x14ac:dyDescent="0.3">
      <c r="A556" s="268"/>
      <c r="B556" s="269"/>
      <c r="J556" s="550"/>
    </row>
    <row r="557" spans="1:10" s="263" customFormat="1" x14ac:dyDescent="0.3">
      <c r="A557" s="268"/>
      <c r="B557" s="269"/>
      <c r="J557" s="550"/>
    </row>
    <row r="558" spans="1:10" s="263" customFormat="1" x14ac:dyDescent="0.3">
      <c r="A558" s="268"/>
      <c r="B558" s="269"/>
      <c r="J558" s="550"/>
    </row>
    <row r="559" spans="1:10" s="263" customFormat="1" x14ac:dyDescent="0.3">
      <c r="A559" s="268"/>
      <c r="B559" s="269"/>
      <c r="J559" s="550"/>
    </row>
    <row r="560" spans="1:10" s="263" customFormat="1" x14ac:dyDescent="0.3">
      <c r="A560" s="268"/>
      <c r="B560" s="269"/>
      <c r="J560" s="550"/>
    </row>
    <row r="561" spans="1:59" s="212" customFormat="1" x14ac:dyDescent="0.3">
      <c r="A561" s="270"/>
      <c r="B561" s="271"/>
      <c r="J561" s="550"/>
      <c r="K561" s="263"/>
      <c r="L561" s="263"/>
      <c r="M561" s="263"/>
      <c r="N561" s="263"/>
      <c r="O561" s="263"/>
      <c r="P561" s="263"/>
      <c r="Q561" s="263"/>
      <c r="R561" s="263"/>
      <c r="S561" s="263"/>
      <c r="T561" s="263"/>
      <c r="U561" s="263"/>
      <c r="V561" s="263"/>
      <c r="W561" s="263"/>
      <c r="X561" s="263"/>
      <c r="Y561" s="263"/>
      <c r="Z561" s="263"/>
      <c r="AA561" s="263"/>
      <c r="AB561" s="263"/>
      <c r="AC561" s="263"/>
      <c r="AD561" s="263"/>
      <c r="AE561" s="263"/>
      <c r="AF561" s="263"/>
      <c r="AG561" s="263"/>
      <c r="AH561" s="263"/>
      <c r="AI561" s="263"/>
      <c r="AJ561" s="263"/>
      <c r="AK561" s="263"/>
      <c r="AL561" s="263"/>
      <c r="AM561" s="263"/>
      <c r="AN561" s="263"/>
      <c r="AO561" s="263"/>
      <c r="AP561" s="263"/>
      <c r="AQ561" s="263"/>
      <c r="AR561" s="263"/>
      <c r="AS561" s="263"/>
      <c r="AT561" s="263"/>
      <c r="AU561" s="263"/>
      <c r="AV561" s="263"/>
      <c r="AW561" s="263"/>
      <c r="AX561" s="263"/>
      <c r="AY561" s="263"/>
      <c r="AZ561" s="263"/>
      <c r="BA561" s="263"/>
      <c r="BB561" s="263"/>
      <c r="BC561" s="263"/>
      <c r="BD561" s="263"/>
      <c r="BE561" s="263"/>
      <c r="BF561" s="263"/>
      <c r="BG561" s="263"/>
    </row>
    <row r="562" spans="1:59" s="212" customFormat="1" x14ac:dyDescent="0.3">
      <c r="A562" s="270"/>
      <c r="B562" s="271"/>
      <c r="J562" s="550"/>
      <c r="K562" s="263"/>
      <c r="L562" s="263"/>
      <c r="M562" s="263"/>
      <c r="N562" s="263"/>
      <c r="O562" s="263"/>
      <c r="P562" s="263"/>
      <c r="Q562" s="263"/>
      <c r="R562" s="263"/>
      <c r="S562" s="263"/>
      <c r="T562" s="263"/>
      <c r="U562" s="263"/>
      <c r="V562" s="263"/>
      <c r="W562" s="263"/>
      <c r="X562" s="263"/>
      <c r="Y562" s="263"/>
      <c r="Z562" s="263"/>
      <c r="AA562" s="263"/>
      <c r="AB562" s="263"/>
      <c r="AC562" s="263"/>
      <c r="AD562" s="263"/>
      <c r="AE562" s="263"/>
      <c r="AF562" s="263"/>
      <c r="AG562" s="263"/>
      <c r="AH562" s="263"/>
      <c r="AI562" s="263"/>
      <c r="AJ562" s="263"/>
      <c r="AK562" s="263"/>
      <c r="AL562" s="263"/>
      <c r="AM562" s="263"/>
      <c r="AN562" s="263"/>
      <c r="AO562" s="263"/>
      <c r="AP562" s="263"/>
      <c r="AQ562" s="263"/>
      <c r="AR562" s="263"/>
      <c r="AS562" s="263"/>
      <c r="AT562" s="263"/>
      <c r="AU562" s="263"/>
      <c r="AV562" s="263"/>
      <c r="AW562" s="263"/>
      <c r="AX562" s="263"/>
      <c r="AY562" s="263"/>
      <c r="AZ562" s="263"/>
      <c r="BA562" s="263"/>
      <c r="BB562" s="263"/>
      <c r="BC562" s="263"/>
      <c r="BD562" s="263"/>
      <c r="BE562" s="263"/>
      <c r="BF562" s="263"/>
      <c r="BG562" s="263"/>
    </row>
    <row r="563" spans="1:59" s="212" customFormat="1" x14ac:dyDescent="0.3">
      <c r="A563" s="270"/>
      <c r="B563" s="271"/>
      <c r="J563" s="550"/>
      <c r="K563" s="263"/>
      <c r="L563" s="263"/>
      <c r="M563" s="263"/>
      <c r="N563" s="263"/>
      <c r="O563" s="263"/>
      <c r="P563" s="263"/>
      <c r="Q563" s="263"/>
      <c r="R563" s="263"/>
      <c r="S563" s="263"/>
      <c r="T563" s="263"/>
      <c r="U563" s="263"/>
      <c r="V563" s="263"/>
      <c r="W563" s="263"/>
      <c r="X563" s="263"/>
      <c r="Y563" s="263"/>
      <c r="Z563" s="263"/>
      <c r="AA563" s="263"/>
      <c r="AB563" s="263"/>
      <c r="AC563" s="263"/>
      <c r="AD563" s="263"/>
      <c r="AE563" s="263"/>
      <c r="AF563" s="263"/>
      <c r="AG563" s="263"/>
      <c r="AH563" s="263"/>
      <c r="AI563" s="263"/>
      <c r="AJ563" s="263"/>
      <c r="AK563" s="263"/>
      <c r="AL563" s="263"/>
      <c r="AM563" s="263"/>
      <c r="AN563" s="263"/>
      <c r="AO563" s="263"/>
      <c r="AP563" s="263"/>
      <c r="AQ563" s="263"/>
      <c r="AR563" s="263"/>
      <c r="AS563" s="263"/>
      <c r="AT563" s="263"/>
      <c r="AU563" s="263"/>
      <c r="AV563" s="263"/>
      <c r="AW563" s="263"/>
      <c r="AX563" s="263"/>
      <c r="AY563" s="263"/>
      <c r="AZ563" s="263"/>
      <c r="BA563" s="263"/>
      <c r="BB563" s="263"/>
      <c r="BC563" s="263"/>
      <c r="BD563" s="263"/>
      <c r="BE563" s="263"/>
      <c r="BF563" s="263"/>
      <c r="BG563" s="263"/>
    </row>
    <row r="564" spans="1:59" s="212" customFormat="1" x14ac:dyDescent="0.3">
      <c r="A564" s="270"/>
      <c r="B564" s="271"/>
      <c r="J564" s="550"/>
      <c r="K564" s="263"/>
      <c r="L564" s="263"/>
      <c r="M564" s="263"/>
      <c r="N564" s="263"/>
      <c r="O564" s="263"/>
      <c r="P564" s="263"/>
      <c r="Q564" s="263"/>
      <c r="R564" s="263"/>
      <c r="S564" s="263"/>
      <c r="T564" s="263"/>
      <c r="U564" s="263"/>
      <c r="V564" s="263"/>
      <c r="W564" s="263"/>
      <c r="X564" s="263"/>
      <c r="Y564" s="263"/>
      <c r="Z564" s="263"/>
      <c r="AA564" s="263"/>
      <c r="AB564" s="263"/>
      <c r="AC564" s="263"/>
      <c r="AD564" s="263"/>
      <c r="AE564" s="263"/>
      <c r="AF564" s="263"/>
      <c r="AG564" s="263"/>
      <c r="AH564" s="263"/>
      <c r="AI564" s="263"/>
      <c r="AJ564" s="263"/>
      <c r="AK564" s="263"/>
      <c r="AL564" s="263"/>
      <c r="AM564" s="263"/>
      <c r="AN564" s="263"/>
      <c r="AO564" s="263"/>
      <c r="AP564" s="263"/>
      <c r="AQ564" s="263"/>
      <c r="AR564" s="263"/>
      <c r="AS564" s="263"/>
      <c r="AT564" s="263"/>
      <c r="AU564" s="263"/>
      <c r="AV564" s="263"/>
      <c r="AW564" s="263"/>
      <c r="AX564" s="263"/>
      <c r="AY564" s="263"/>
      <c r="AZ564" s="263"/>
      <c r="BA564" s="263"/>
      <c r="BB564" s="263"/>
      <c r="BC564" s="263"/>
      <c r="BD564" s="263"/>
      <c r="BE564" s="263"/>
      <c r="BF564" s="263"/>
      <c r="BG564" s="263"/>
    </row>
    <row r="565" spans="1:59" s="212" customFormat="1" x14ac:dyDescent="0.3">
      <c r="A565" s="270"/>
      <c r="B565" s="271"/>
      <c r="J565" s="550"/>
      <c r="K565" s="263"/>
      <c r="L565" s="263"/>
      <c r="M565" s="263"/>
      <c r="N565" s="263"/>
      <c r="O565" s="263"/>
      <c r="P565" s="263"/>
      <c r="Q565" s="263"/>
      <c r="R565" s="263"/>
      <c r="S565" s="263"/>
      <c r="T565" s="263"/>
      <c r="U565" s="263"/>
      <c r="V565" s="263"/>
      <c r="W565" s="263"/>
      <c r="X565" s="263"/>
      <c r="Y565" s="263"/>
      <c r="Z565" s="263"/>
      <c r="AA565" s="263"/>
      <c r="AB565" s="263"/>
      <c r="AC565" s="263"/>
      <c r="AD565" s="263"/>
      <c r="AE565" s="263"/>
      <c r="AF565" s="263"/>
      <c r="AG565" s="263"/>
      <c r="AH565" s="263"/>
      <c r="AI565" s="263"/>
      <c r="AJ565" s="263"/>
      <c r="AK565" s="263"/>
      <c r="AL565" s="263"/>
      <c r="AM565" s="263"/>
      <c r="AN565" s="263"/>
      <c r="AO565" s="263"/>
      <c r="AP565" s="263"/>
      <c r="AQ565" s="263"/>
      <c r="AR565" s="263"/>
      <c r="AS565" s="263"/>
      <c r="AT565" s="263"/>
      <c r="AU565" s="263"/>
      <c r="AV565" s="263"/>
      <c r="AW565" s="263"/>
      <c r="AX565" s="263"/>
      <c r="AY565" s="263"/>
      <c r="AZ565" s="263"/>
      <c r="BA565" s="263"/>
      <c r="BB565" s="263"/>
      <c r="BC565" s="263"/>
      <c r="BD565" s="263"/>
      <c r="BE565" s="263"/>
      <c r="BF565" s="263"/>
      <c r="BG565" s="263"/>
    </row>
    <row r="566" spans="1:59" s="212" customFormat="1" x14ac:dyDescent="0.3">
      <c r="A566" s="270"/>
      <c r="B566" s="271"/>
      <c r="J566" s="550"/>
      <c r="K566" s="263"/>
      <c r="L566" s="263"/>
      <c r="M566" s="263"/>
      <c r="N566" s="263"/>
      <c r="O566" s="263"/>
      <c r="P566" s="263"/>
      <c r="Q566" s="263"/>
      <c r="R566" s="263"/>
      <c r="S566" s="263"/>
      <c r="T566" s="263"/>
      <c r="U566" s="263"/>
      <c r="V566" s="263"/>
      <c r="W566" s="263"/>
      <c r="X566" s="263"/>
      <c r="Y566" s="263"/>
      <c r="Z566" s="263"/>
      <c r="AA566" s="263"/>
      <c r="AB566" s="263"/>
      <c r="AC566" s="263"/>
      <c r="AD566" s="263"/>
      <c r="AE566" s="263"/>
      <c r="AF566" s="263"/>
      <c r="AG566" s="263"/>
      <c r="AH566" s="263"/>
      <c r="AI566" s="263"/>
      <c r="AJ566" s="263"/>
      <c r="AK566" s="263"/>
      <c r="AL566" s="263"/>
      <c r="AM566" s="263"/>
      <c r="AN566" s="263"/>
      <c r="AO566" s="263"/>
      <c r="AP566" s="263"/>
      <c r="AQ566" s="263"/>
      <c r="AR566" s="263"/>
      <c r="AS566" s="263"/>
      <c r="AT566" s="263"/>
      <c r="AU566" s="263"/>
      <c r="AV566" s="263"/>
      <c r="AW566" s="263"/>
      <c r="AX566" s="263"/>
      <c r="AY566" s="263"/>
      <c r="AZ566" s="263"/>
      <c r="BA566" s="263"/>
      <c r="BB566" s="263"/>
      <c r="BC566" s="263"/>
      <c r="BD566" s="263"/>
      <c r="BE566" s="263"/>
      <c r="BF566" s="263"/>
      <c r="BG566" s="263"/>
    </row>
    <row r="567" spans="1:59" s="212" customFormat="1" x14ac:dyDescent="0.3">
      <c r="A567" s="270"/>
      <c r="B567" s="271"/>
      <c r="J567" s="550"/>
      <c r="K567" s="263"/>
      <c r="L567" s="263"/>
      <c r="M567" s="263"/>
      <c r="N567" s="263"/>
      <c r="O567" s="263"/>
      <c r="P567" s="263"/>
      <c r="Q567" s="263"/>
      <c r="R567" s="263"/>
      <c r="S567" s="263"/>
      <c r="T567" s="263"/>
      <c r="U567" s="263"/>
      <c r="V567" s="263"/>
      <c r="W567" s="263"/>
      <c r="X567" s="263"/>
      <c r="Y567" s="263"/>
      <c r="Z567" s="263"/>
      <c r="AA567" s="263"/>
      <c r="AB567" s="263"/>
      <c r="AC567" s="263"/>
      <c r="AD567" s="263"/>
      <c r="AE567" s="263"/>
      <c r="AF567" s="263"/>
      <c r="AG567" s="263"/>
      <c r="AH567" s="263"/>
      <c r="AI567" s="263"/>
      <c r="AJ567" s="263"/>
      <c r="AK567" s="263"/>
      <c r="AL567" s="263"/>
      <c r="AM567" s="263"/>
      <c r="AN567" s="263"/>
      <c r="AO567" s="263"/>
      <c r="AP567" s="263"/>
      <c r="AQ567" s="263"/>
      <c r="AR567" s="263"/>
      <c r="AS567" s="263"/>
      <c r="AT567" s="263"/>
      <c r="AU567" s="263"/>
      <c r="AV567" s="263"/>
      <c r="AW567" s="263"/>
      <c r="AX567" s="263"/>
      <c r="AY567" s="263"/>
      <c r="AZ567" s="263"/>
      <c r="BA567" s="263"/>
      <c r="BB567" s="263"/>
      <c r="BC567" s="263"/>
      <c r="BD567" s="263"/>
      <c r="BE567" s="263"/>
      <c r="BF567" s="263"/>
      <c r="BG567" s="263"/>
    </row>
    <row r="568" spans="1:59" s="212" customFormat="1" x14ac:dyDescent="0.3">
      <c r="A568" s="270"/>
      <c r="B568" s="271"/>
      <c r="J568" s="550"/>
      <c r="K568" s="263"/>
      <c r="L568" s="263"/>
      <c r="M568" s="263"/>
      <c r="N568" s="263"/>
      <c r="O568" s="263"/>
      <c r="P568" s="263"/>
      <c r="Q568" s="263"/>
      <c r="R568" s="263"/>
      <c r="S568" s="263"/>
      <c r="T568" s="263"/>
      <c r="U568" s="263"/>
      <c r="V568" s="263"/>
      <c r="W568" s="263"/>
      <c r="X568" s="263"/>
      <c r="Y568" s="263"/>
      <c r="Z568" s="263"/>
      <c r="AA568" s="263"/>
      <c r="AB568" s="263"/>
      <c r="AC568" s="263"/>
      <c r="AD568" s="263"/>
      <c r="AE568" s="263"/>
      <c r="AF568" s="263"/>
      <c r="AG568" s="263"/>
      <c r="AH568" s="263"/>
      <c r="AI568" s="263"/>
      <c r="AJ568" s="263"/>
      <c r="AK568" s="263"/>
      <c r="AL568" s="263"/>
      <c r="AM568" s="263"/>
      <c r="AN568" s="263"/>
      <c r="AO568" s="263"/>
      <c r="AP568" s="263"/>
      <c r="AQ568" s="263"/>
      <c r="AR568" s="263"/>
      <c r="AS568" s="263"/>
      <c r="AT568" s="263"/>
      <c r="AU568" s="263"/>
      <c r="AV568" s="263"/>
      <c r="AW568" s="263"/>
      <c r="AX568" s="263"/>
      <c r="AY568" s="263"/>
      <c r="AZ568" s="263"/>
      <c r="BA568" s="263"/>
      <c r="BB568" s="263"/>
      <c r="BC568" s="263"/>
      <c r="BD568" s="263"/>
      <c r="BE568" s="263"/>
      <c r="BF568" s="263"/>
      <c r="BG568" s="263"/>
    </row>
    <row r="569" spans="1:59" s="212" customFormat="1" x14ac:dyDescent="0.3">
      <c r="A569" s="270"/>
      <c r="B569" s="271"/>
      <c r="J569" s="550"/>
      <c r="K569" s="263"/>
      <c r="L569" s="263"/>
      <c r="M569" s="263"/>
      <c r="N569" s="263"/>
      <c r="O569" s="263"/>
      <c r="P569" s="263"/>
      <c r="Q569" s="263"/>
      <c r="R569" s="263"/>
      <c r="S569" s="263"/>
      <c r="T569" s="263"/>
      <c r="U569" s="263"/>
      <c r="V569" s="263"/>
      <c r="W569" s="263"/>
      <c r="X569" s="263"/>
      <c r="Y569" s="263"/>
      <c r="Z569" s="263"/>
      <c r="AA569" s="263"/>
      <c r="AB569" s="263"/>
      <c r="AC569" s="263"/>
      <c r="AD569" s="263"/>
      <c r="AE569" s="263"/>
      <c r="AF569" s="263"/>
      <c r="AG569" s="263"/>
      <c r="AH569" s="263"/>
      <c r="AI569" s="263"/>
      <c r="AJ569" s="263"/>
      <c r="AK569" s="263"/>
      <c r="AL569" s="263"/>
      <c r="AM569" s="263"/>
      <c r="AN569" s="263"/>
      <c r="AO569" s="263"/>
      <c r="AP569" s="263"/>
      <c r="AQ569" s="263"/>
      <c r="AR569" s="263"/>
      <c r="AS569" s="263"/>
      <c r="AT569" s="263"/>
      <c r="AU569" s="263"/>
      <c r="AV569" s="263"/>
      <c r="AW569" s="263"/>
      <c r="AX569" s="263"/>
      <c r="AY569" s="263"/>
      <c r="AZ569" s="263"/>
      <c r="BA569" s="263"/>
      <c r="BB569" s="263"/>
      <c r="BC569" s="263"/>
      <c r="BD569" s="263"/>
      <c r="BE569" s="263"/>
      <c r="BF569" s="263"/>
      <c r="BG569" s="263"/>
    </row>
    <row r="570" spans="1:59" s="212" customFormat="1" x14ac:dyDescent="0.3">
      <c r="A570" s="270"/>
      <c r="B570" s="271"/>
      <c r="J570" s="550"/>
      <c r="K570" s="263"/>
      <c r="L570" s="263"/>
      <c r="M570" s="263"/>
      <c r="N570" s="263"/>
      <c r="O570" s="263"/>
      <c r="P570" s="263"/>
      <c r="Q570" s="263"/>
      <c r="R570" s="263"/>
      <c r="S570" s="263"/>
      <c r="T570" s="263"/>
      <c r="U570" s="263"/>
      <c r="V570" s="263"/>
      <c r="W570" s="263"/>
      <c r="X570" s="263"/>
      <c r="Y570" s="263"/>
      <c r="Z570" s="263"/>
      <c r="AA570" s="263"/>
      <c r="AB570" s="263"/>
      <c r="AC570" s="263"/>
      <c r="AD570" s="263"/>
      <c r="AE570" s="263"/>
      <c r="AF570" s="263"/>
      <c r="AG570" s="263"/>
      <c r="AH570" s="263"/>
      <c r="AI570" s="263"/>
      <c r="AJ570" s="263"/>
      <c r="AK570" s="263"/>
      <c r="AL570" s="263"/>
      <c r="AM570" s="263"/>
      <c r="AN570" s="263"/>
      <c r="AO570" s="263"/>
      <c r="AP570" s="263"/>
      <c r="AQ570" s="263"/>
      <c r="AR570" s="263"/>
      <c r="AS570" s="263"/>
      <c r="AT570" s="263"/>
      <c r="AU570" s="263"/>
      <c r="AV570" s="263"/>
      <c r="AW570" s="263"/>
      <c r="AX570" s="263"/>
      <c r="AY570" s="263"/>
      <c r="AZ570" s="263"/>
      <c r="BA570" s="263"/>
      <c r="BB570" s="263"/>
      <c r="BC570" s="263"/>
      <c r="BD570" s="263"/>
      <c r="BE570" s="263"/>
      <c r="BF570" s="263"/>
      <c r="BG570" s="263"/>
    </row>
    <row r="571" spans="1:59" s="212" customFormat="1" x14ac:dyDescent="0.3">
      <c r="A571" s="270"/>
      <c r="B571" s="271"/>
      <c r="J571" s="550"/>
      <c r="K571" s="263"/>
      <c r="L571" s="263"/>
      <c r="M571" s="263"/>
      <c r="N571" s="263"/>
      <c r="O571" s="263"/>
      <c r="P571" s="263"/>
      <c r="Q571" s="263"/>
      <c r="R571" s="263"/>
      <c r="S571" s="263"/>
      <c r="T571" s="263"/>
      <c r="U571" s="263"/>
      <c r="V571" s="263"/>
      <c r="W571" s="263"/>
      <c r="X571" s="263"/>
      <c r="Y571" s="263"/>
      <c r="Z571" s="263"/>
      <c r="AA571" s="263"/>
      <c r="AB571" s="263"/>
      <c r="AC571" s="263"/>
      <c r="AD571" s="263"/>
      <c r="AE571" s="263"/>
      <c r="AF571" s="263"/>
      <c r="AG571" s="263"/>
      <c r="AH571" s="263"/>
      <c r="AI571" s="263"/>
      <c r="AJ571" s="263"/>
      <c r="AK571" s="263"/>
      <c r="AL571" s="263"/>
      <c r="AM571" s="263"/>
      <c r="AN571" s="263"/>
      <c r="AO571" s="263"/>
      <c r="AP571" s="263"/>
      <c r="AQ571" s="263"/>
      <c r="AR571" s="263"/>
      <c r="AS571" s="263"/>
      <c r="AT571" s="263"/>
      <c r="AU571" s="263"/>
      <c r="AV571" s="263"/>
      <c r="AW571" s="263"/>
      <c r="AX571" s="263"/>
      <c r="AY571" s="263"/>
      <c r="AZ571" s="263"/>
      <c r="BA571" s="263"/>
      <c r="BB571" s="263"/>
      <c r="BC571" s="263"/>
      <c r="BD571" s="263"/>
      <c r="BE571" s="263"/>
      <c r="BF571" s="263"/>
      <c r="BG571" s="263"/>
    </row>
    <row r="572" spans="1:59" s="212" customFormat="1" x14ac:dyDescent="0.3">
      <c r="A572" s="270"/>
      <c r="B572" s="271"/>
      <c r="J572" s="550"/>
      <c r="K572" s="263"/>
      <c r="L572" s="263"/>
      <c r="M572" s="263"/>
      <c r="N572" s="263"/>
      <c r="O572" s="263"/>
      <c r="P572" s="263"/>
      <c r="Q572" s="263"/>
      <c r="R572" s="263"/>
      <c r="S572" s="263"/>
      <c r="T572" s="263"/>
      <c r="U572" s="263"/>
      <c r="V572" s="263"/>
      <c r="W572" s="263"/>
      <c r="X572" s="263"/>
      <c r="Y572" s="263"/>
      <c r="Z572" s="263"/>
      <c r="AA572" s="263"/>
      <c r="AB572" s="263"/>
      <c r="AC572" s="263"/>
      <c r="AD572" s="263"/>
      <c r="AE572" s="263"/>
      <c r="AF572" s="263"/>
      <c r="AG572" s="263"/>
      <c r="AH572" s="263"/>
      <c r="AI572" s="263"/>
      <c r="AJ572" s="263"/>
      <c r="AK572" s="263"/>
      <c r="AL572" s="263"/>
      <c r="AM572" s="263"/>
      <c r="AN572" s="263"/>
      <c r="AO572" s="263"/>
      <c r="AP572" s="263"/>
      <c r="AQ572" s="263"/>
      <c r="AR572" s="263"/>
      <c r="AS572" s="263"/>
      <c r="AT572" s="263"/>
      <c r="AU572" s="263"/>
      <c r="AV572" s="263"/>
      <c r="AW572" s="263"/>
      <c r="AX572" s="263"/>
      <c r="AY572" s="263"/>
      <c r="AZ572" s="263"/>
      <c r="BA572" s="263"/>
      <c r="BB572" s="263"/>
      <c r="BC572" s="263"/>
      <c r="BD572" s="263"/>
      <c r="BE572" s="263"/>
      <c r="BF572" s="263"/>
      <c r="BG572" s="263"/>
    </row>
    <row r="573" spans="1:59" s="212" customFormat="1" x14ac:dyDescent="0.3">
      <c r="A573" s="270"/>
      <c r="B573" s="271"/>
      <c r="J573" s="550"/>
      <c r="K573" s="263"/>
      <c r="L573" s="263"/>
      <c r="M573" s="263"/>
      <c r="N573" s="263"/>
      <c r="O573" s="263"/>
      <c r="P573" s="263"/>
      <c r="Q573" s="263"/>
      <c r="R573" s="263"/>
      <c r="S573" s="263"/>
      <c r="T573" s="263"/>
      <c r="U573" s="263"/>
      <c r="V573" s="263"/>
      <c r="W573" s="263"/>
      <c r="X573" s="263"/>
      <c r="Y573" s="263"/>
      <c r="Z573" s="263"/>
      <c r="AA573" s="263"/>
      <c r="AB573" s="263"/>
      <c r="AC573" s="263"/>
      <c r="AD573" s="263"/>
      <c r="AE573" s="263"/>
      <c r="AF573" s="263"/>
      <c r="AG573" s="263"/>
      <c r="AH573" s="263"/>
      <c r="AI573" s="263"/>
      <c r="AJ573" s="263"/>
      <c r="AK573" s="263"/>
      <c r="AL573" s="263"/>
      <c r="AM573" s="263"/>
      <c r="AN573" s="263"/>
      <c r="AO573" s="263"/>
      <c r="AP573" s="263"/>
      <c r="AQ573" s="263"/>
      <c r="AR573" s="263"/>
      <c r="AS573" s="263"/>
      <c r="AT573" s="263"/>
      <c r="AU573" s="263"/>
      <c r="AV573" s="263"/>
      <c r="AW573" s="263"/>
      <c r="AX573" s="263"/>
      <c r="AY573" s="263"/>
      <c r="AZ573" s="263"/>
      <c r="BA573" s="263"/>
      <c r="BB573" s="263"/>
      <c r="BC573" s="263"/>
      <c r="BD573" s="263"/>
      <c r="BE573" s="263"/>
      <c r="BF573" s="263"/>
      <c r="BG573" s="263"/>
    </row>
    <row r="574" spans="1:59" s="212" customFormat="1" x14ac:dyDescent="0.3">
      <c r="A574" s="270"/>
      <c r="B574" s="271"/>
      <c r="J574" s="550"/>
      <c r="K574" s="263"/>
      <c r="L574" s="263"/>
      <c r="M574" s="263"/>
      <c r="N574" s="263"/>
      <c r="O574" s="263"/>
      <c r="P574" s="263"/>
      <c r="Q574" s="263"/>
      <c r="R574" s="263"/>
      <c r="S574" s="263"/>
      <c r="T574" s="263"/>
      <c r="U574" s="263"/>
      <c r="V574" s="263"/>
      <c r="W574" s="263"/>
      <c r="X574" s="263"/>
      <c r="Y574" s="263"/>
      <c r="Z574" s="263"/>
      <c r="AA574" s="263"/>
      <c r="AB574" s="263"/>
      <c r="AC574" s="263"/>
      <c r="AD574" s="263"/>
      <c r="AE574" s="263"/>
      <c r="AF574" s="263"/>
      <c r="AG574" s="263"/>
      <c r="AH574" s="263"/>
      <c r="AI574" s="263"/>
      <c r="AJ574" s="263"/>
      <c r="AK574" s="263"/>
      <c r="AL574" s="263"/>
      <c r="AM574" s="263"/>
      <c r="AN574" s="263"/>
      <c r="AO574" s="263"/>
      <c r="AP574" s="263"/>
      <c r="AQ574" s="263"/>
      <c r="AR574" s="263"/>
      <c r="AS574" s="263"/>
      <c r="AT574" s="263"/>
      <c r="AU574" s="263"/>
      <c r="AV574" s="263"/>
      <c r="AW574" s="263"/>
      <c r="AX574" s="263"/>
      <c r="AY574" s="263"/>
      <c r="AZ574" s="263"/>
      <c r="BA574" s="263"/>
      <c r="BB574" s="263"/>
      <c r="BC574" s="263"/>
      <c r="BD574" s="263"/>
      <c r="BE574" s="263"/>
      <c r="BF574" s="263"/>
      <c r="BG574" s="263"/>
    </row>
    <row r="575" spans="1:59" s="212" customFormat="1" x14ac:dyDescent="0.3">
      <c r="A575" s="270"/>
      <c r="B575" s="271"/>
      <c r="J575" s="550"/>
      <c r="K575" s="263"/>
      <c r="L575" s="263"/>
      <c r="M575" s="263"/>
      <c r="N575" s="263"/>
      <c r="O575" s="263"/>
      <c r="P575" s="263"/>
      <c r="Q575" s="263"/>
      <c r="R575" s="263"/>
      <c r="S575" s="263"/>
      <c r="T575" s="263"/>
      <c r="U575" s="263"/>
      <c r="V575" s="263"/>
      <c r="W575" s="263"/>
      <c r="X575" s="263"/>
      <c r="Y575" s="263"/>
      <c r="Z575" s="263"/>
      <c r="AA575" s="263"/>
      <c r="AB575" s="263"/>
      <c r="AC575" s="263"/>
      <c r="AD575" s="263"/>
      <c r="AE575" s="263"/>
      <c r="AF575" s="263"/>
      <c r="AG575" s="263"/>
      <c r="AH575" s="263"/>
      <c r="AI575" s="263"/>
      <c r="AJ575" s="263"/>
      <c r="AK575" s="263"/>
      <c r="AL575" s="263"/>
      <c r="AM575" s="263"/>
      <c r="AN575" s="263"/>
      <c r="AO575" s="263"/>
      <c r="AP575" s="263"/>
      <c r="AQ575" s="263"/>
      <c r="AR575" s="263"/>
      <c r="AS575" s="263"/>
      <c r="AT575" s="263"/>
      <c r="AU575" s="263"/>
      <c r="AV575" s="263"/>
      <c r="AW575" s="263"/>
      <c r="AX575" s="263"/>
      <c r="AY575" s="263"/>
      <c r="AZ575" s="263"/>
      <c r="BA575" s="263"/>
      <c r="BB575" s="263"/>
      <c r="BC575" s="263"/>
      <c r="BD575" s="263"/>
      <c r="BE575" s="263"/>
      <c r="BF575" s="263"/>
      <c r="BG575" s="263"/>
    </row>
    <row r="576" spans="1:59" s="212" customFormat="1" x14ac:dyDescent="0.3">
      <c r="A576" s="270"/>
      <c r="B576" s="271"/>
      <c r="J576" s="550"/>
      <c r="K576" s="263"/>
      <c r="L576" s="263"/>
      <c r="M576" s="263"/>
      <c r="N576" s="263"/>
      <c r="O576" s="263"/>
      <c r="P576" s="263"/>
      <c r="Q576" s="263"/>
      <c r="R576" s="263"/>
      <c r="S576" s="263"/>
      <c r="T576" s="263"/>
      <c r="U576" s="263"/>
      <c r="V576" s="263"/>
      <c r="W576" s="263"/>
      <c r="X576" s="263"/>
      <c r="Y576" s="263"/>
      <c r="Z576" s="263"/>
      <c r="AA576" s="263"/>
      <c r="AB576" s="263"/>
      <c r="AC576" s="263"/>
      <c r="AD576" s="263"/>
      <c r="AE576" s="263"/>
      <c r="AF576" s="263"/>
      <c r="AG576" s="263"/>
      <c r="AH576" s="263"/>
      <c r="AI576" s="263"/>
      <c r="AJ576" s="263"/>
      <c r="AK576" s="263"/>
      <c r="AL576" s="263"/>
      <c r="AM576" s="263"/>
      <c r="AN576" s="263"/>
      <c r="AO576" s="263"/>
      <c r="AP576" s="263"/>
      <c r="AQ576" s="263"/>
      <c r="AR576" s="263"/>
      <c r="AS576" s="263"/>
      <c r="AT576" s="263"/>
      <c r="AU576" s="263"/>
      <c r="AV576" s="263"/>
      <c r="AW576" s="263"/>
      <c r="AX576" s="263"/>
      <c r="AY576" s="263"/>
      <c r="AZ576" s="263"/>
      <c r="BA576" s="263"/>
      <c r="BB576" s="263"/>
      <c r="BC576" s="263"/>
      <c r="BD576" s="263"/>
      <c r="BE576" s="263"/>
      <c r="BF576" s="263"/>
      <c r="BG576" s="263"/>
    </row>
    <row r="577" spans="1:59" s="212" customFormat="1" x14ac:dyDescent="0.3">
      <c r="A577" s="270"/>
      <c r="B577" s="271"/>
      <c r="J577" s="550"/>
      <c r="K577" s="263"/>
      <c r="L577" s="263"/>
      <c r="M577" s="263"/>
      <c r="N577" s="263"/>
      <c r="O577" s="263"/>
      <c r="P577" s="263"/>
      <c r="Q577" s="263"/>
      <c r="R577" s="263"/>
      <c r="S577" s="263"/>
      <c r="T577" s="263"/>
      <c r="U577" s="263"/>
      <c r="V577" s="263"/>
      <c r="W577" s="263"/>
      <c r="X577" s="263"/>
      <c r="Y577" s="263"/>
      <c r="Z577" s="263"/>
      <c r="AA577" s="263"/>
      <c r="AB577" s="263"/>
      <c r="AC577" s="263"/>
      <c r="AD577" s="263"/>
      <c r="AE577" s="263"/>
      <c r="AF577" s="263"/>
      <c r="AG577" s="263"/>
      <c r="AH577" s="263"/>
      <c r="AI577" s="263"/>
      <c r="AJ577" s="263"/>
      <c r="AK577" s="263"/>
      <c r="AL577" s="263"/>
      <c r="AM577" s="263"/>
      <c r="AN577" s="263"/>
      <c r="AO577" s="263"/>
      <c r="AP577" s="263"/>
      <c r="AQ577" s="263"/>
      <c r="AR577" s="263"/>
      <c r="AS577" s="263"/>
      <c r="AT577" s="263"/>
      <c r="AU577" s="263"/>
      <c r="AV577" s="263"/>
      <c r="AW577" s="263"/>
      <c r="AX577" s="263"/>
      <c r="AY577" s="263"/>
      <c r="AZ577" s="263"/>
      <c r="BA577" s="263"/>
      <c r="BB577" s="263"/>
      <c r="BC577" s="263"/>
      <c r="BD577" s="263"/>
      <c r="BE577" s="263"/>
      <c r="BF577" s="263"/>
      <c r="BG577" s="263"/>
    </row>
    <row r="578" spans="1:59" s="212" customFormat="1" x14ac:dyDescent="0.3">
      <c r="A578" s="270"/>
      <c r="B578" s="271"/>
      <c r="J578" s="550"/>
      <c r="K578" s="263"/>
      <c r="L578" s="263"/>
      <c r="M578" s="263"/>
      <c r="N578" s="263"/>
      <c r="O578" s="263"/>
      <c r="P578" s="263"/>
      <c r="Q578" s="263"/>
      <c r="R578" s="263"/>
      <c r="S578" s="263"/>
      <c r="T578" s="263"/>
      <c r="U578" s="263"/>
      <c r="V578" s="263"/>
      <c r="W578" s="263"/>
      <c r="X578" s="263"/>
      <c r="Y578" s="263"/>
      <c r="Z578" s="263"/>
      <c r="AA578" s="263"/>
      <c r="AB578" s="263"/>
      <c r="AC578" s="263"/>
      <c r="AD578" s="263"/>
      <c r="AE578" s="263"/>
      <c r="AF578" s="263"/>
      <c r="AG578" s="263"/>
      <c r="AH578" s="263"/>
      <c r="AI578" s="263"/>
      <c r="AJ578" s="263"/>
      <c r="AK578" s="263"/>
      <c r="AL578" s="263"/>
      <c r="AM578" s="263"/>
      <c r="AN578" s="263"/>
      <c r="AO578" s="263"/>
      <c r="AP578" s="263"/>
      <c r="AQ578" s="263"/>
      <c r="AR578" s="263"/>
      <c r="AS578" s="263"/>
      <c r="AT578" s="263"/>
      <c r="AU578" s="263"/>
      <c r="AV578" s="263"/>
      <c r="AW578" s="263"/>
      <c r="AX578" s="263"/>
      <c r="AY578" s="263"/>
      <c r="AZ578" s="263"/>
      <c r="BA578" s="263"/>
      <c r="BB578" s="263"/>
      <c r="BC578" s="263"/>
      <c r="BD578" s="263"/>
      <c r="BE578" s="263"/>
      <c r="BF578" s="263"/>
      <c r="BG578" s="263"/>
    </row>
    <row r="579" spans="1:59" s="212" customFormat="1" x14ac:dyDescent="0.3">
      <c r="A579" s="270"/>
      <c r="B579" s="271"/>
      <c r="J579" s="550"/>
      <c r="K579" s="263"/>
      <c r="L579" s="263"/>
      <c r="M579" s="263"/>
      <c r="N579" s="263"/>
      <c r="O579" s="263"/>
      <c r="P579" s="263"/>
      <c r="Q579" s="263"/>
      <c r="R579" s="263"/>
      <c r="S579" s="263"/>
      <c r="T579" s="263"/>
      <c r="U579" s="263"/>
      <c r="V579" s="263"/>
      <c r="W579" s="263"/>
      <c r="X579" s="263"/>
      <c r="Y579" s="263"/>
      <c r="Z579" s="263"/>
      <c r="AA579" s="263"/>
      <c r="AB579" s="263"/>
      <c r="AC579" s="263"/>
      <c r="AD579" s="263"/>
      <c r="AE579" s="263"/>
      <c r="AF579" s="263"/>
      <c r="AG579" s="263"/>
      <c r="AH579" s="263"/>
      <c r="AI579" s="263"/>
      <c r="AJ579" s="263"/>
      <c r="AK579" s="263"/>
      <c r="AL579" s="263"/>
      <c r="AM579" s="263"/>
      <c r="AN579" s="263"/>
      <c r="AO579" s="263"/>
      <c r="AP579" s="263"/>
      <c r="AQ579" s="263"/>
      <c r="AR579" s="263"/>
      <c r="AS579" s="263"/>
      <c r="AT579" s="263"/>
      <c r="AU579" s="263"/>
      <c r="AV579" s="263"/>
      <c r="AW579" s="263"/>
      <c r="AX579" s="263"/>
      <c r="AY579" s="263"/>
      <c r="AZ579" s="263"/>
      <c r="BA579" s="263"/>
      <c r="BB579" s="263"/>
      <c r="BC579" s="263"/>
      <c r="BD579" s="263"/>
      <c r="BE579" s="263"/>
      <c r="BF579" s="263"/>
      <c r="BG579" s="263"/>
    </row>
    <row r="580" spans="1:59" s="212" customFormat="1" x14ac:dyDescent="0.3">
      <c r="A580" s="270"/>
      <c r="B580" s="271"/>
      <c r="J580" s="550"/>
      <c r="K580" s="263"/>
      <c r="L580" s="263"/>
      <c r="M580" s="263"/>
      <c r="N580" s="263"/>
      <c r="O580" s="263"/>
      <c r="P580" s="263"/>
      <c r="Q580" s="263"/>
      <c r="R580" s="263"/>
      <c r="S580" s="263"/>
      <c r="T580" s="263"/>
      <c r="U580" s="263"/>
      <c r="V580" s="263"/>
      <c r="W580" s="263"/>
      <c r="X580" s="263"/>
      <c r="Y580" s="263"/>
      <c r="Z580" s="263"/>
      <c r="AA580" s="263"/>
      <c r="AB580" s="263"/>
      <c r="AC580" s="263"/>
      <c r="AD580" s="263"/>
      <c r="AE580" s="263"/>
      <c r="AF580" s="263"/>
      <c r="AG580" s="263"/>
      <c r="AH580" s="263"/>
      <c r="AI580" s="263"/>
      <c r="AJ580" s="263"/>
      <c r="AK580" s="263"/>
      <c r="AL580" s="263"/>
      <c r="AM580" s="263"/>
      <c r="AN580" s="263"/>
      <c r="AO580" s="263"/>
      <c r="AP580" s="263"/>
      <c r="AQ580" s="263"/>
      <c r="AR580" s="263"/>
      <c r="AS580" s="263"/>
      <c r="AT580" s="263"/>
      <c r="AU580" s="263"/>
      <c r="AV580" s="263"/>
      <c r="AW580" s="263"/>
      <c r="AX580" s="263"/>
      <c r="AY580" s="263"/>
      <c r="AZ580" s="263"/>
      <c r="BA580" s="263"/>
      <c r="BB580" s="263"/>
      <c r="BC580" s="263"/>
      <c r="BD580" s="263"/>
      <c r="BE580" s="263"/>
      <c r="BF580" s="263"/>
      <c r="BG580" s="263"/>
    </row>
    <row r="581" spans="1:59" s="212" customFormat="1" x14ac:dyDescent="0.3">
      <c r="A581" s="270"/>
      <c r="B581" s="271"/>
      <c r="J581" s="550"/>
      <c r="K581" s="263"/>
      <c r="L581" s="263"/>
      <c r="M581" s="263"/>
      <c r="N581" s="263"/>
      <c r="O581" s="263"/>
      <c r="P581" s="263"/>
      <c r="Q581" s="263"/>
      <c r="R581" s="263"/>
      <c r="S581" s="263"/>
      <c r="T581" s="263"/>
      <c r="U581" s="263"/>
      <c r="V581" s="263"/>
      <c r="W581" s="263"/>
      <c r="X581" s="263"/>
      <c r="Y581" s="263"/>
      <c r="Z581" s="263"/>
      <c r="AA581" s="263"/>
      <c r="AB581" s="263"/>
      <c r="AC581" s="263"/>
      <c r="AD581" s="263"/>
      <c r="AE581" s="263"/>
      <c r="AF581" s="263"/>
      <c r="AG581" s="263"/>
      <c r="AH581" s="263"/>
      <c r="AI581" s="263"/>
      <c r="AJ581" s="263"/>
      <c r="AK581" s="263"/>
      <c r="AL581" s="263"/>
      <c r="AM581" s="263"/>
      <c r="AN581" s="263"/>
      <c r="AO581" s="263"/>
      <c r="AP581" s="263"/>
      <c r="AQ581" s="263"/>
      <c r="AR581" s="263"/>
      <c r="AS581" s="263"/>
      <c r="AT581" s="263"/>
      <c r="AU581" s="263"/>
      <c r="AV581" s="263"/>
      <c r="AW581" s="263"/>
      <c r="AX581" s="263"/>
      <c r="AY581" s="263"/>
      <c r="AZ581" s="263"/>
      <c r="BA581" s="263"/>
      <c r="BB581" s="263"/>
      <c r="BC581" s="263"/>
      <c r="BD581" s="263"/>
      <c r="BE581" s="263"/>
      <c r="BF581" s="263"/>
      <c r="BG581" s="263"/>
    </row>
    <row r="582" spans="1:59" s="212" customFormat="1" x14ac:dyDescent="0.3">
      <c r="A582" s="270"/>
      <c r="B582" s="271"/>
      <c r="J582" s="550"/>
      <c r="K582" s="263"/>
      <c r="L582" s="263"/>
      <c r="M582" s="263"/>
      <c r="N582" s="263"/>
      <c r="O582" s="263"/>
      <c r="P582" s="263"/>
      <c r="Q582" s="263"/>
      <c r="R582" s="263"/>
      <c r="S582" s="263"/>
      <c r="T582" s="263"/>
      <c r="U582" s="263"/>
      <c r="V582" s="263"/>
      <c r="W582" s="263"/>
      <c r="X582" s="263"/>
      <c r="Y582" s="263"/>
      <c r="Z582" s="263"/>
      <c r="AA582" s="263"/>
      <c r="AB582" s="263"/>
      <c r="AC582" s="263"/>
      <c r="AD582" s="263"/>
      <c r="AE582" s="263"/>
      <c r="AF582" s="263"/>
      <c r="AG582" s="263"/>
      <c r="AH582" s="263"/>
      <c r="AI582" s="263"/>
      <c r="AJ582" s="263"/>
      <c r="AK582" s="263"/>
      <c r="AL582" s="263"/>
      <c r="AM582" s="263"/>
      <c r="AN582" s="263"/>
      <c r="AO582" s="263"/>
      <c r="AP582" s="263"/>
      <c r="AQ582" s="263"/>
      <c r="AR582" s="263"/>
      <c r="AS582" s="263"/>
      <c r="AT582" s="263"/>
      <c r="AU582" s="263"/>
      <c r="AV582" s="263"/>
      <c r="AW582" s="263"/>
      <c r="AX582" s="263"/>
      <c r="AY582" s="263"/>
      <c r="AZ582" s="263"/>
      <c r="BA582" s="263"/>
      <c r="BB582" s="263"/>
      <c r="BC582" s="263"/>
      <c r="BD582" s="263"/>
      <c r="BE582" s="263"/>
      <c r="BF582" s="263"/>
      <c r="BG582" s="263"/>
    </row>
    <row r="583" spans="1:59" s="212" customFormat="1" x14ac:dyDescent="0.3">
      <c r="A583" s="270"/>
      <c r="B583" s="271"/>
      <c r="J583" s="550"/>
      <c r="K583" s="263"/>
      <c r="L583" s="263"/>
      <c r="M583" s="263"/>
      <c r="N583" s="263"/>
      <c r="O583" s="263"/>
      <c r="P583" s="263"/>
      <c r="Q583" s="263"/>
      <c r="R583" s="263"/>
      <c r="S583" s="263"/>
      <c r="T583" s="263"/>
      <c r="U583" s="263"/>
      <c r="V583" s="263"/>
      <c r="W583" s="263"/>
      <c r="X583" s="263"/>
      <c r="Y583" s="263"/>
      <c r="Z583" s="263"/>
      <c r="AA583" s="263"/>
      <c r="AB583" s="263"/>
      <c r="AC583" s="263"/>
      <c r="AD583" s="263"/>
      <c r="AE583" s="263"/>
      <c r="AF583" s="263"/>
      <c r="AG583" s="263"/>
      <c r="AH583" s="263"/>
      <c r="AI583" s="263"/>
      <c r="AJ583" s="263"/>
      <c r="AK583" s="263"/>
      <c r="AL583" s="263"/>
      <c r="AM583" s="263"/>
      <c r="AN583" s="263"/>
      <c r="AO583" s="263"/>
      <c r="AP583" s="263"/>
      <c r="AQ583" s="263"/>
      <c r="AR583" s="263"/>
      <c r="AS583" s="263"/>
      <c r="AT583" s="263"/>
      <c r="AU583" s="263"/>
      <c r="AV583" s="263"/>
      <c r="AW583" s="263"/>
      <c r="AX583" s="263"/>
      <c r="AY583" s="263"/>
      <c r="AZ583" s="263"/>
      <c r="BA583" s="263"/>
      <c r="BB583" s="263"/>
      <c r="BC583" s="263"/>
      <c r="BD583" s="263"/>
      <c r="BE583" s="263"/>
      <c r="BF583" s="263"/>
      <c r="BG583" s="263"/>
    </row>
    <row r="584" spans="1:59" s="212" customFormat="1" x14ac:dyDescent="0.3">
      <c r="A584" s="270"/>
      <c r="B584" s="271"/>
      <c r="J584" s="550"/>
      <c r="K584" s="263"/>
      <c r="L584" s="263"/>
      <c r="M584" s="263"/>
      <c r="N584" s="263"/>
      <c r="O584" s="263"/>
      <c r="P584" s="263"/>
      <c r="Q584" s="263"/>
      <c r="R584" s="263"/>
      <c r="S584" s="263"/>
      <c r="T584" s="263"/>
      <c r="U584" s="263"/>
      <c r="V584" s="263"/>
      <c r="W584" s="263"/>
      <c r="X584" s="263"/>
      <c r="Y584" s="263"/>
      <c r="Z584" s="263"/>
      <c r="AA584" s="263"/>
      <c r="AB584" s="263"/>
      <c r="AC584" s="263"/>
      <c r="AD584" s="263"/>
      <c r="AE584" s="263"/>
      <c r="AF584" s="263"/>
      <c r="AG584" s="263"/>
      <c r="AH584" s="263"/>
      <c r="AI584" s="263"/>
      <c r="AJ584" s="263"/>
      <c r="AK584" s="263"/>
      <c r="AL584" s="263"/>
      <c r="AM584" s="263"/>
      <c r="AN584" s="263"/>
      <c r="AO584" s="263"/>
      <c r="AP584" s="263"/>
      <c r="AQ584" s="263"/>
      <c r="AR584" s="263"/>
      <c r="AS584" s="263"/>
      <c r="AT584" s="263"/>
      <c r="AU584" s="263"/>
      <c r="AV584" s="263"/>
      <c r="AW584" s="263"/>
      <c r="AX584" s="263"/>
      <c r="AY584" s="263"/>
      <c r="AZ584" s="263"/>
      <c r="BA584" s="263"/>
      <c r="BB584" s="263"/>
      <c r="BC584" s="263"/>
      <c r="BD584" s="263"/>
      <c r="BE584" s="263"/>
      <c r="BF584" s="263"/>
      <c r="BG584" s="263"/>
    </row>
    <row r="585" spans="1:59" s="212" customFormat="1" x14ac:dyDescent="0.3">
      <c r="A585" s="270"/>
      <c r="B585" s="271"/>
      <c r="J585" s="550"/>
      <c r="K585" s="263"/>
      <c r="L585" s="263"/>
      <c r="M585" s="263"/>
      <c r="N585" s="263"/>
      <c r="O585" s="263"/>
      <c r="P585" s="263"/>
      <c r="Q585" s="263"/>
      <c r="R585" s="263"/>
      <c r="S585" s="263"/>
      <c r="T585" s="263"/>
      <c r="U585" s="263"/>
      <c r="V585" s="263"/>
      <c r="W585" s="263"/>
      <c r="X585" s="263"/>
      <c r="Y585" s="263"/>
      <c r="Z585" s="263"/>
      <c r="AA585" s="263"/>
      <c r="AB585" s="263"/>
      <c r="AC585" s="263"/>
      <c r="AD585" s="263"/>
      <c r="AE585" s="263"/>
      <c r="AF585" s="263"/>
      <c r="AG585" s="263"/>
      <c r="AH585" s="263"/>
      <c r="AI585" s="263"/>
      <c r="AJ585" s="263"/>
      <c r="AK585" s="263"/>
      <c r="AL585" s="263"/>
      <c r="AM585" s="263"/>
      <c r="AN585" s="263"/>
      <c r="AO585" s="263"/>
      <c r="AP585" s="263"/>
      <c r="AQ585" s="263"/>
      <c r="AR585" s="263"/>
      <c r="AS585" s="263"/>
      <c r="AT585" s="263"/>
      <c r="AU585" s="263"/>
      <c r="AV585" s="263"/>
      <c r="AW585" s="263"/>
      <c r="AX585" s="263"/>
      <c r="AY585" s="263"/>
      <c r="AZ585" s="263"/>
      <c r="BA585" s="263"/>
      <c r="BB585" s="263"/>
      <c r="BC585" s="263"/>
      <c r="BD585" s="263"/>
      <c r="BE585" s="263"/>
      <c r="BF585" s="263"/>
      <c r="BG585" s="263"/>
    </row>
    <row r="586" spans="1:59" s="212" customFormat="1" x14ac:dyDescent="0.3">
      <c r="A586" s="270"/>
      <c r="B586" s="271"/>
      <c r="J586" s="550"/>
      <c r="K586" s="263"/>
      <c r="L586" s="263"/>
      <c r="M586" s="263"/>
      <c r="N586" s="263"/>
      <c r="O586" s="263"/>
      <c r="P586" s="263"/>
      <c r="Q586" s="263"/>
      <c r="R586" s="263"/>
      <c r="S586" s="263"/>
      <c r="T586" s="263"/>
      <c r="U586" s="263"/>
      <c r="V586" s="263"/>
      <c r="W586" s="263"/>
      <c r="X586" s="263"/>
      <c r="Y586" s="263"/>
      <c r="Z586" s="263"/>
      <c r="AA586" s="263"/>
      <c r="AB586" s="263"/>
      <c r="AC586" s="263"/>
      <c r="AD586" s="263"/>
      <c r="AE586" s="263"/>
      <c r="AF586" s="263"/>
      <c r="AG586" s="263"/>
      <c r="AH586" s="263"/>
      <c r="AI586" s="263"/>
      <c r="AJ586" s="263"/>
      <c r="AK586" s="263"/>
      <c r="AL586" s="263"/>
      <c r="AM586" s="263"/>
      <c r="AN586" s="263"/>
      <c r="AO586" s="263"/>
      <c r="AP586" s="263"/>
      <c r="AQ586" s="263"/>
      <c r="AR586" s="263"/>
      <c r="AS586" s="263"/>
      <c r="AT586" s="263"/>
      <c r="AU586" s="263"/>
      <c r="AV586" s="263"/>
      <c r="AW586" s="263"/>
      <c r="AX586" s="263"/>
      <c r="AY586" s="263"/>
      <c r="AZ586" s="263"/>
      <c r="BA586" s="263"/>
      <c r="BB586" s="263"/>
      <c r="BC586" s="263"/>
      <c r="BD586" s="263"/>
      <c r="BE586" s="263"/>
      <c r="BF586" s="263"/>
      <c r="BG586" s="263"/>
    </row>
    <row r="587" spans="1:59" s="212" customFormat="1" x14ac:dyDescent="0.3">
      <c r="A587" s="270"/>
      <c r="B587" s="271"/>
      <c r="J587" s="550"/>
      <c r="K587" s="263"/>
      <c r="L587" s="263"/>
      <c r="M587" s="263"/>
      <c r="N587" s="263"/>
      <c r="O587" s="263"/>
      <c r="P587" s="263"/>
      <c r="Q587" s="263"/>
      <c r="R587" s="263"/>
      <c r="S587" s="263"/>
      <c r="T587" s="263"/>
      <c r="U587" s="263"/>
      <c r="V587" s="263"/>
      <c r="W587" s="263"/>
      <c r="X587" s="263"/>
      <c r="Y587" s="263"/>
      <c r="Z587" s="263"/>
      <c r="AA587" s="263"/>
      <c r="AB587" s="263"/>
      <c r="AC587" s="263"/>
      <c r="AD587" s="263"/>
      <c r="AE587" s="263"/>
      <c r="AF587" s="263"/>
      <c r="AG587" s="263"/>
      <c r="AH587" s="263"/>
      <c r="AI587" s="263"/>
      <c r="AJ587" s="263"/>
      <c r="AK587" s="263"/>
      <c r="AL587" s="263"/>
      <c r="AM587" s="263"/>
      <c r="AN587" s="263"/>
      <c r="AO587" s="263"/>
      <c r="AP587" s="263"/>
      <c r="AQ587" s="263"/>
      <c r="AR587" s="263"/>
      <c r="AS587" s="263"/>
      <c r="AT587" s="263"/>
      <c r="AU587" s="263"/>
      <c r="AV587" s="263"/>
      <c r="AW587" s="263"/>
      <c r="AX587" s="263"/>
      <c r="AY587" s="263"/>
      <c r="AZ587" s="263"/>
      <c r="BA587" s="263"/>
      <c r="BB587" s="263"/>
      <c r="BC587" s="263"/>
      <c r="BD587" s="263"/>
      <c r="BE587" s="263"/>
      <c r="BF587" s="263"/>
      <c r="BG587" s="263"/>
    </row>
    <row r="588" spans="1:59" s="212" customFormat="1" x14ac:dyDescent="0.3">
      <c r="A588" s="270"/>
      <c r="B588" s="271"/>
      <c r="J588" s="550"/>
      <c r="K588" s="263"/>
      <c r="L588" s="263"/>
      <c r="M588" s="263"/>
      <c r="N588" s="263"/>
      <c r="O588" s="263"/>
      <c r="P588" s="263"/>
      <c r="Q588" s="263"/>
      <c r="R588" s="263"/>
      <c r="S588" s="263"/>
      <c r="T588" s="263"/>
      <c r="U588" s="263"/>
      <c r="V588" s="263"/>
      <c r="W588" s="263"/>
      <c r="X588" s="263"/>
      <c r="Y588" s="263"/>
      <c r="Z588" s="263"/>
      <c r="AA588" s="263"/>
      <c r="AB588" s="263"/>
      <c r="AC588" s="263"/>
      <c r="AD588" s="263"/>
      <c r="AE588" s="263"/>
      <c r="AF588" s="263"/>
      <c r="AG588" s="263"/>
      <c r="AH588" s="263"/>
      <c r="AI588" s="263"/>
      <c r="AJ588" s="263"/>
      <c r="AK588" s="263"/>
      <c r="AL588" s="263"/>
      <c r="AM588" s="263"/>
      <c r="AN588" s="263"/>
      <c r="AO588" s="263"/>
      <c r="AP588" s="263"/>
      <c r="AQ588" s="263"/>
      <c r="AR588" s="263"/>
      <c r="AS588" s="263"/>
      <c r="AT588" s="263"/>
      <c r="AU588" s="263"/>
      <c r="AV588" s="263"/>
      <c r="AW588" s="263"/>
      <c r="AX588" s="263"/>
      <c r="AY588" s="263"/>
      <c r="AZ588" s="263"/>
      <c r="BA588" s="263"/>
      <c r="BB588" s="263"/>
      <c r="BC588" s="263"/>
      <c r="BD588" s="263"/>
      <c r="BE588" s="263"/>
      <c r="BF588" s="263"/>
      <c r="BG588" s="263"/>
    </row>
    <row r="589" spans="1:59" s="212" customFormat="1" x14ac:dyDescent="0.3">
      <c r="A589" s="270"/>
      <c r="B589" s="271"/>
      <c r="J589" s="550"/>
      <c r="K589" s="263"/>
      <c r="L589" s="263"/>
      <c r="M589" s="263"/>
      <c r="N589" s="263"/>
      <c r="O589" s="263"/>
      <c r="P589" s="263"/>
      <c r="Q589" s="263"/>
      <c r="R589" s="263"/>
      <c r="S589" s="263"/>
      <c r="T589" s="263"/>
      <c r="U589" s="263"/>
      <c r="V589" s="263"/>
      <c r="W589" s="263"/>
      <c r="X589" s="263"/>
      <c r="Y589" s="263"/>
      <c r="Z589" s="263"/>
      <c r="AA589" s="263"/>
      <c r="AB589" s="263"/>
      <c r="AC589" s="263"/>
      <c r="AD589" s="263"/>
      <c r="AE589" s="263"/>
      <c r="AF589" s="263"/>
      <c r="AG589" s="263"/>
      <c r="AH589" s="263"/>
      <c r="AI589" s="263"/>
      <c r="AJ589" s="263"/>
      <c r="AK589" s="263"/>
      <c r="AL589" s="263"/>
      <c r="AM589" s="263"/>
      <c r="AN589" s="263"/>
      <c r="AO589" s="263"/>
      <c r="AP589" s="263"/>
      <c r="AQ589" s="263"/>
      <c r="AR589" s="263"/>
      <c r="AS589" s="263"/>
      <c r="AT589" s="263"/>
      <c r="AU589" s="263"/>
      <c r="AV589" s="263"/>
      <c r="AW589" s="263"/>
      <c r="AX589" s="263"/>
      <c r="AY589" s="263"/>
      <c r="AZ589" s="263"/>
      <c r="BA589" s="263"/>
      <c r="BB589" s="263"/>
      <c r="BC589" s="263"/>
      <c r="BD589" s="263"/>
      <c r="BE589" s="263"/>
      <c r="BF589" s="263"/>
      <c r="BG589" s="263"/>
    </row>
    <row r="590" spans="1:59" s="212" customFormat="1" x14ac:dyDescent="0.3">
      <c r="A590" s="270"/>
      <c r="B590" s="271"/>
      <c r="J590" s="550"/>
      <c r="K590" s="263"/>
      <c r="L590" s="263"/>
      <c r="M590" s="263"/>
      <c r="N590" s="263"/>
      <c r="O590" s="263"/>
      <c r="P590" s="263"/>
      <c r="Q590" s="263"/>
      <c r="R590" s="263"/>
      <c r="S590" s="263"/>
      <c r="T590" s="263"/>
      <c r="U590" s="263"/>
      <c r="V590" s="263"/>
      <c r="W590" s="263"/>
      <c r="X590" s="263"/>
      <c r="Y590" s="263"/>
      <c r="Z590" s="263"/>
      <c r="AA590" s="263"/>
      <c r="AB590" s="263"/>
      <c r="AC590" s="263"/>
      <c r="AD590" s="263"/>
      <c r="AE590" s="263"/>
      <c r="AF590" s="263"/>
      <c r="AG590" s="263"/>
      <c r="AH590" s="263"/>
      <c r="AI590" s="263"/>
      <c r="AJ590" s="263"/>
      <c r="AK590" s="263"/>
      <c r="AL590" s="263"/>
      <c r="AM590" s="263"/>
      <c r="AN590" s="263"/>
      <c r="AO590" s="263"/>
      <c r="AP590" s="263"/>
      <c r="AQ590" s="263"/>
      <c r="AR590" s="263"/>
      <c r="AS590" s="263"/>
      <c r="AT590" s="263"/>
      <c r="AU590" s="263"/>
      <c r="AV590" s="263"/>
      <c r="AW590" s="263"/>
      <c r="AX590" s="263"/>
      <c r="AY590" s="263"/>
      <c r="AZ590" s="263"/>
      <c r="BA590" s="263"/>
      <c r="BB590" s="263"/>
      <c r="BC590" s="263"/>
      <c r="BD590" s="263"/>
      <c r="BE590" s="263"/>
      <c r="BF590" s="263"/>
      <c r="BG590" s="263"/>
    </row>
    <row r="591" spans="1:59" s="212" customFormat="1" x14ac:dyDescent="0.3">
      <c r="A591" s="270"/>
      <c r="B591" s="271"/>
      <c r="J591" s="550"/>
      <c r="K591" s="263"/>
      <c r="L591" s="263"/>
      <c r="M591" s="263"/>
      <c r="N591" s="263"/>
      <c r="O591" s="263"/>
      <c r="P591" s="263"/>
      <c r="Q591" s="263"/>
      <c r="R591" s="263"/>
      <c r="S591" s="263"/>
      <c r="T591" s="263"/>
      <c r="U591" s="263"/>
      <c r="V591" s="263"/>
      <c r="W591" s="263"/>
      <c r="X591" s="263"/>
      <c r="Y591" s="263"/>
      <c r="Z591" s="263"/>
      <c r="AA591" s="263"/>
      <c r="AB591" s="263"/>
      <c r="AC591" s="263"/>
      <c r="AD591" s="263"/>
      <c r="AE591" s="263"/>
      <c r="AF591" s="263"/>
      <c r="AG591" s="263"/>
      <c r="AH591" s="263"/>
      <c r="AI591" s="263"/>
      <c r="AJ591" s="263"/>
      <c r="AK591" s="263"/>
      <c r="AL591" s="263"/>
      <c r="AM591" s="263"/>
      <c r="AN591" s="263"/>
      <c r="AO591" s="263"/>
      <c r="AP591" s="263"/>
      <c r="AQ591" s="263"/>
      <c r="AR591" s="263"/>
      <c r="AS591" s="263"/>
      <c r="AT591" s="263"/>
      <c r="AU591" s="263"/>
      <c r="AV591" s="263"/>
      <c r="AW591" s="263"/>
      <c r="AX591" s="263"/>
      <c r="AY591" s="263"/>
      <c r="AZ591" s="263"/>
      <c r="BA591" s="263"/>
      <c r="BB591" s="263"/>
      <c r="BC591" s="263"/>
      <c r="BD591" s="263"/>
      <c r="BE591" s="263"/>
      <c r="BF591" s="263"/>
      <c r="BG591" s="263"/>
    </row>
    <row r="592" spans="1:59" s="212" customFormat="1" x14ac:dyDescent="0.3">
      <c r="A592" s="270"/>
      <c r="B592" s="271"/>
      <c r="J592" s="550"/>
      <c r="K592" s="263"/>
      <c r="L592" s="263"/>
      <c r="M592" s="263"/>
      <c r="N592" s="263"/>
      <c r="O592" s="263"/>
      <c r="P592" s="263"/>
      <c r="Q592" s="263"/>
      <c r="R592" s="263"/>
      <c r="S592" s="263"/>
      <c r="T592" s="263"/>
      <c r="U592" s="263"/>
      <c r="V592" s="263"/>
      <c r="W592" s="263"/>
      <c r="X592" s="263"/>
      <c r="Y592" s="263"/>
      <c r="Z592" s="263"/>
      <c r="AA592" s="263"/>
      <c r="AB592" s="263"/>
      <c r="AC592" s="263"/>
      <c r="AD592" s="263"/>
      <c r="AE592" s="263"/>
      <c r="AF592" s="263"/>
      <c r="AG592" s="263"/>
      <c r="AH592" s="263"/>
      <c r="AI592" s="263"/>
      <c r="AJ592" s="263"/>
      <c r="AK592" s="263"/>
      <c r="AL592" s="263"/>
      <c r="AM592" s="263"/>
      <c r="AN592" s="263"/>
      <c r="AO592" s="263"/>
      <c r="AP592" s="263"/>
      <c r="AQ592" s="263"/>
      <c r="AR592" s="263"/>
      <c r="AS592" s="263"/>
      <c r="AT592" s="263"/>
      <c r="AU592" s="263"/>
      <c r="AV592" s="263"/>
      <c r="AW592" s="263"/>
      <c r="AX592" s="263"/>
      <c r="AY592" s="263"/>
      <c r="AZ592" s="263"/>
      <c r="BA592" s="263"/>
      <c r="BB592" s="263"/>
      <c r="BC592" s="263"/>
      <c r="BD592" s="263"/>
      <c r="BE592" s="263"/>
      <c r="BF592" s="263"/>
      <c r="BG592" s="263"/>
    </row>
    <row r="593" spans="1:59" s="212" customFormat="1" x14ac:dyDescent="0.3">
      <c r="A593" s="270"/>
      <c r="B593" s="271"/>
      <c r="J593" s="550"/>
      <c r="K593" s="263"/>
      <c r="L593" s="263"/>
      <c r="M593" s="263"/>
      <c r="N593" s="263"/>
      <c r="O593" s="263"/>
      <c r="P593" s="263"/>
      <c r="Q593" s="263"/>
      <c r="R593" s="263"/>
      <c r="S593" s="263"/>
      <c r="T593" s="263"/>
      <c r="U593" s="263"/>
      <c r="V593" s="263"/>
      <c r="W593" s="263"/>
      <c r="X593" s="263"/>
      <c r="Y593" s="263"/>
      <c r="Z593" s="263"/>
      <c r="AA593" s="263"/>
      <c r="AB593" s="263"/>
      <c r="AC593" s="263"/>
      <c r="AD593" s="263"/>
      <c r="AE593" s="263"/>
      <c r="AF593" s="263"/>
      <c r="AG593" s="263"/>
      <c r="AH593" s="263"/>
      <c r="AI593" s="263"/>
      <c r="AJ593" s="263"/>
      <c r="AK593" s="263"/>
      <c r="AL593" s="263"/>
      <c r="AM593" s="263"/>
      <c r="AN593" s="263"/>
      <c r="AO593" s="263"/>
      <c r="AP593" s="263"/>
      <c r="AQ593" s="263"/>
      <c r="AR593" s="263"/>
      <c r="AS593" s="263"/>
      <c r="AT593" s="263"/>
      <c r="AU593" s="263"/>
      <c r="AV593" s="263"/>
      <c r="AW593" s="263"/>
      <c r="AX593" s="263"/>
      <c r="AY593" s="263"/>
      <c r="AZ593" s="263"/>
      <c r="BA593" s="263"/>
      <c r="BB593" s="263"/>
      <c r="BC593" s="263"/>
      <c r="BD593" s="263"/>
      <c r="BE593" s="263"/>
      <c r="BF593" s="263"/>
      <c r="BG593" s="263"/>
    </row>
    <row r="594" spans="1:59" s="212" customFormat="1" x14ac:dyDescent="0.3">
      <c r="A594" s="270"/>
      <c r="B594" s="271"/>
      <c r="J594" s="550"/>
      <c r="K594" s="263"/>
      <c r="L594" s="263"/>
      <c r="M594" s="263"/>
      <c r="N594" s="263"/>
      <c r="O594" s="263"/>
      <c r="P594" s="263"/>
      <c r="Q594" s="263"/>
      <c r="R594" s="263"/>
      <c r="S594" s="263"/>
      <c r="T594" s="263"/>
      <c r="U594" s="263"/>
      <c r="V594" s="263"/>
      <c r="W594" s="263"/>
      <c r="X594" s="263"/>
      <c r="Y594" s="263"/>
      <c r="Z594" s="263"/>
      <c r="AA594" s="263"/>
      <c r="AB594" s="263"/>
      <c r="AC594" s="263"/>
      <c r="AD594" s="263"/>
      <c r="AE594" s="263"/>
      <c r="AF594" s="263"/>
      <c r="AG594" s="263"/>
      <c r="AH594" s="263"/>
      <c r="AI594" s="263"/>
      <c r="AJ594" s="263"/>
      <c r="AK594" s="263"/>
      <c r="AL594" s="263"/>
      <c r="AM594" s="263"/>
      <c r="AN594" s="263"/>
      <c r="AO594" s="263"/>
      <c r="AP594" s="263"/>
      <c r="AQ594" s="263"/>
      <c r="AR594" s="263"/>
      <c r="AS594" s="263"/>
      <c r="AT594" s="263"/>
      <c r="AU594" s="263"/>
      <c r="AV594" s="263"/>
      <c r="AW594" s="263"/>
      <c r="AX594" s="263"/>
      <c r="AY594" s="263"/>
      <c r="AZ594" s="263"/>
      <c r="BA594" s="263"/>
      <c r="BB594" s="263"/>
      <c r="BC594" s="263"/>
      <c r="BD594" s="263"/>
      <c r="BE594" s="263"/>
      <c r="BF594" s="263"/>
      <c r="BG594" s="263"/>
    </row>
    <row r="595" spans="1:59" s="212" customFormat="1" x14ac:dyDescent="0.3">
      <c r="A595" s="270"/>
      <c r="B595" s="271"/>
      <c r="J595" s="550"/>
      <c r="K595" s="263"/>
      <c r="L595" s="263"/>
      <c r="M595" s="263"/>
      <c r="N595" s="263"/>
      <c r="O595" s="263"/>
      <c r="P595" s="263"/>
      <c r="Q595" s="263"/>
      <c r="R595" s="263"/>
      <c r="S595" s="263"/>
      <c r="T595" s="263"/>
      <c r="U595" s="263"/>
      <c r="V595" s="263"/>
      <c r="W595" s="263"/>
      <c r="X595" s="263"/>
      <c r="Y595" s="263"/>
      <c r="Z595" s="263"/>
      <c r="AA595" s="263"/>
      <c r="AB595" s="263"/>
      <c r="AC595" s="263"/>
      <c r="AD595" s="263"/>
      <c r="AE595" s="263"/>
      <c r="AF595" s="263"/>
      <c r="AG595" s="263"/>
      <c r="AH595" s="263"/>
      <c r="AI595" s="263"/>
      <c r="AJ595" s="263"/>
      <c r="AK595" s="263"/>
      <c r="AL595" s="263"/>
      <c r="AM595" s="263"/>
      <c r="AN595" s="263"/>
      <c r="AO595" s="263"/>
      <c r="AP595" s="263"/>
      <c r="AQ595" s="263"/>
      <c r="AR595" s="263"/>
      <c r="AS595" s="263"/>
      <c r="AT595" s="263"/>
      <c r="AU595" s="263"/>
      <c r="AV595" s="263"/>
      <c r="AW595" s="263"/>
      <c r="AX595" s="263"/>
      <c r="AY595" s="263"/>
      <c r="AZ595" s="263"/>
      <c r="BA595" s="263"/>
      <c r="BB595" s="263"/>
      <c r="BC595" s="263"/>
      <c r="BD595" s="263"/>
      <c r="BE595" s="263"/>
      <c r="BF595" s="263"/>
      <c r="BG595" s="263"/>
    </row>
    <row r="596" spans="1:59" s="212" customFormat="1" x14ac:dyDescent="0.3">
      <c r="A596" s="270"/>
      <c r="B596" s="271"/>
      <c r="J596" s="550"/>
      <c r="K596" s="263"/>
      <c r="L596" s="263"/>
      <c r="M596" s="263"/>
      <c r="N596" s="263"/>
      <c r="O596" s="263"/>
      <c r="P596" s="263"/>
      <c r="Q596" s="263"/>
      <c r="R596" s="263"/>
      <c r="S596" s="263"/>
      <c r="T596" s="263"/>
      <c r="U596" s="263"/>
      <c r="V596" s="263"/>
      <c r="W596" s="263"/>
      <c r="X596" s="263"/>
      <c r="Y596" s="263"/>
      <c r="Z596" s="263"/>
      <c r="AA596" s="263"/>
      <c r="AB596" s="263"/>
      <c r="AC596" s="263"/>
      <c r="AD596" s="263"/>
      <c r="AE596" s="263"/>
      <c r="AF596" s="263"/>
      <c r="AG596" s="263"/>
      <c r="AH596" s="263"/>
      <c r="AI596" s="263"/>
      <c r="AJ596" s="263"/>
      <c r="AK596" s="263"/>
      <c r="AL596" s="263"/>
      <c r="AM596" s="263"/>
      <c r="AN596" s="263"/>
      <c r="AO596" s="263"/>
      <c r="AP596" s="263"/>
      <c r="AQ596" s="263"/>
      <c r="AR596" s="263"/>
      <c r="AS596" s="263"/>
      <c r="AT596" s="263"/>
      <c r="AU596" s="263"/>
      <c r="AV596" s="263"/>
      <c r="AW596" s="263"/>
      <c r="AX596" s="263"/>
      <c r="AY596" s="263"/>
      <c r="AZ596" s="263"/>
      <c r="BA596" s="263"/>
      <c r="BB596" s="263"/>
      <c r="BC596" s="263"/>
      <c r="BD596" s="263"/>
      <c r="BE596" s="263"/>
      <c r="BF596" s="263"/>
      <c r="BG596" s="263"/>
    </row>
    <row r="597" spans="1:59" s="212" customFormat="1" x14ac:dyDescent="0.3">
      <c r="A597" s="270"/>
      <c r="B597" s="271"/>
      <c r="J597" s="550"/>
      <c r="K597" s="263"/>
      <c r="L597" s="263"/>
      <c r="M597" s="263"/>
      <c r="N597" s="263"/>
      <c r="O597" s="263"/>
      <c r="P597" s="263"/>
      <c r="Q597" s="263"/>
      <c r="R597" s="263"/>
      <c r="S597" s="263"/>
      <c r="T597" s="263"/>
      <c r="U597" s="263"/>
      <c r="V597" s="263"/>
      <c r="W597" s="263"/>
      <c r="X597" s="263"/>
      <c r="Y597" s="263"/>
      <c r="Z597" s="263"/>
      <c r="AA597" s="263"/>
      <c r="AB597" s="263"/>
      <c r="AC597" s="263"/>
      <c r="AD597" s="263"/>
      <c r="AE597" s="263"/>
      <c r="AF597" s="263"/>
      <c r="AG597" s="263"/>
      <c r="AH597" s="263"/>
      <c r="AI597" s="263"/>
      <c r="AJ597" s="263"/>
      <c r="AK597" s="263"/>
      <c r="AL597" s="263"/>
      <c r="AM597" s="263"/>
      <c r="AN597" s="263"/>
      <c r="AO597" s="263"/>
      <c r="AP597" s="263"/>
      <c r="AQ597" s="263"/>
      <c r="AR597" s="263"/>
      <c r="AS597" s="263"/>
      <c r="AT597" s="263"/>
      <c r="AU597" s="263"/>
      <c r="AV597" s="263"/>
      <c r="AW597" s="263"/>
      <c r="AX597" s="263"/>
      <c r="AY597" s="263"/>
      <c r="AZ597" s="263"/>
      <c r="BA597" s="263"/>
      <c r="BB597" s="263"/>
      <c r="BC597" s="263"/>
      <c r="BD597" s="263"/>
      <c r="BE597" s="263"/>
      <c r="BF597" s="263"/>
      <c r="BG597" s="263"/>
    </row>
    <row r="598" spans="1:59" s="212" customFormat="1" x14ac:dyDescent="0.3">
      <c r="A598" s="270"/>
      <c r="B598" s="271"/>
      <c r="J598" s="550"/>
      <c r="K598" s="263"/>
      <c r="L598" s="263"/>
      <c r="M598" s="263"/>
      <c r="N598" s="263"/>
      <c r="O598" s="263"/>
      <c r="P598" s="263"/>
      <c r="Q598" s="263"/>
      <c r="R598" s="263"/>
      <c r="S598" s="263"/>
      <c r="T598" s="263"/>
      <c r="U598" s="263"/>
      <c r="V598" s="263"/>
      <c r="W598" s="263"/>
      <c r="X598" s="263"/>
      <c r="Y598" s="263"/>
      <c r="Z598" s="263"/>
      <c r="AA598" s="263"/>
      <c r="AB598" s="263"/>
      <c r="AC598" s="263"/>
      <c r="AD598" s="263"/>
      <c r="AE598" s="263"/>
      <c r="AF598" s="263"/>
      <c r="AG598" s="263"/>
      <c r="AH598" s="263"/>
      <c r="AI598" s="263"/>
      <c r="AJ598" s="263"/>
      <c r="AK598" s="263"/>
      <c r="AL598" s="263"/>
      <c r="AM598" s="263"/>
      <c r="AN598" s="263"/>
      <c r="AO598" s="263"/>
      <c r="AP598" s="263"/>
      <c r="AQ598" s="263"/>
      <c r="AR598" s="263"/>
      <c r="AS598" s="263"/>
      <c r="AT598" s="263"/>
      <c r="AU598" s="263"/>
      <c r="AV598" s="263"/>
      <c r="AW598" s="263"/>
      <c r="AX598" s="263"/>
      <c r="AY598" s="263"/>
      <c r="AZ598" s="263"/>
      <c r="BA598" s="263"/>
      <c r="BB598" s="263"/>
      <c r="BC598" s="263"/>
      <c r="BD598" s="263"/>
      <c r="BE598" s="263"/>
      <c r="BF598" s="263"/>
      <c r="BG598" s="263"/>
    </row>
    <row r="599" spans="1:59" s="212" customFormat="1" x14ac:dyDescent="0.3">
      <c r="A599" s="270"/>
      <c r="B599" s="271"/>
      <c r="J599" s="550"/>
      <c r="K599" s="263"/>
      <c r="L599" s="263"/>
      <c r="M599" s="263"/>
      <c r="N599" s="263"/>
      <c r="O599" s="263"/>
      <c r="P599" s="263"/>
      <c r="Q599" s="263"/>
      <c r="R599" s="263"/>
      <c r="S599" s="263"/>
      <c r="T599" s="263"/>
      <c r="U599" s="263"/>
      <c r="V599" s="263"/>
      <c r="W599" s="263"/>
      <c r="X599" s="263"/>
      <c r="Y599" s="263"/>
      <c r="Z599" s="263"/>
      <c r="AA599" s="263"/>
      <c r="AB599" s="263"/>
      <c r="AC599" s="263"/>
      <c r="AD599" s="263"/>
      <c r="AE599" s="263"/>
      <c r="AF599" s="263"/>
      <c r="AG599" s="263"/>
      <c r="AH599" s="263"/>
      <c r="AI599" s="263"/>
      <c r="AJ599" s="263"/>
      <c r="AK599" s="263"/>
      <c r="AL599" s="263"/>
      <c r="AM599" s="263"/>
      <c r="AN599" s="263"/>
      <c r="AO599" s="263"/>
      <c r="AP599" s="263"/>
      <c r="AQ599" s="263"/>
      <c r="AR599" s="263"/>
      <c r="AS599" s="263"/>
      <c r="AT599" s="263"/>
      <c r="AU599" s="263"/>
      <c r="AV599" s="263"/>
      <c r="AW599" s="263"/>
      <c r="AX599" s="263"/>
      <c r="AY599" s="263"/>
      <c r="AZ599" s="263"/>
      <c r="BA599" s="263"/>
      <c r="BB599" s="263"/>
      <c r="BC599" s="263"/>
      <c r="BD599" s="263"/>
      <c r="BE599" s="263"/>
      <c r="BF599" s="263"/>
      <c r="BG599" s="263"/>
    </row>
    <row r="600" spans="1:59" s="212" customFormat="1" x14ac:dyDescent="0.3">
      <c r="A600" s="270"/>
      <c r="B600" s="271"/>
      <c r="J600" s="550"/>
      <c r="K600" s="263"/>
      <c r="L600" s="263"/>
      <c r="M600" s="263"/>
      <c r="N600" s="263"/>
      <c r="O600" s="263"/>
      <c r="P600" s="263"/>
      <c r="Q600" s="263"/>
      <c r="R600" s="263"/>
      <c r="S600" s="263"/>
      <c r="T600" s="263"/>
      <c r="U600" s="263"/>
      <c r="V600" s="263"/>
      <c r="W600" s="263"/>
      <c r="X600" s="263"/>
      <c r="Y600" s="263"/>
      <c r="Z600" s="263"/>
      <c r="AA600" s="263"/>
      <c r="AB600" s="263"/>
      <c r="AC600" s="263"/>
      <c r="AD600" s="263"/>
      <c r="AE600" s="263"/>
      <c r="AF600" s="263"/>
      <c r="AG600" s="263"/>
      <c r="AH600" s="263"/>
      <c r="AI600" s="263"/>
      <c r="AJ600" s="263"/>
      <c r="AK600" s="263"/>
      <c r="AL600" s="263"/>
      <c r="AM600" s="263"/>
      <c r="AN600" s="263"/>
      <c r="AO600" s="263"/>
      <c r="AP600" s="263"/>
      <c r="AQ600" s="263"/>
      <c r="AR600" s="263"/>
      <c r="AS600" s="263"/>
      <c r="AT600" s="263"/>
      <c r="AU600" s="263"/>
      <c r="AV600" s="263"/>
      <c r="AW600" s="263"/>
      <c r="AX600" s="263"/>
      <c r="AY600" s="263"/>
      <c r="AZ600" s="263"/>
      <c r="BA600" s="263"/>
      <c r="BB600" s="263"/>
      <c r="BC600" s="263"/>
      <c r="BD600" s="263"/>
      <c r="BE600" s="263"/>
      <c r="BF600" s="263"/>
      <c r="BG600" s="263"/>
    </row>
    <row r="601" spans="1:59" s="212" customFormat="1" x14ac:dyDescent="0.3">
      <c r="A601" s="270"/>
      <c r="B601" s="271"/>
      <c r="J601" s="550"/>
      <c r="K601" s="263"/>
      <c r="L601" s="263"/>
      <c r="M601" s="263"/>
      <c r="N601" s="263"/>
      <c r="O601" s="263"/>
      <c r="P601" s="263"/>
      <c r="Q601" s="263"/>
      <c r="R601" s="263"/>
      <c r="S601" s="263"/>
      <c r="T601" s="263"/>
      <c r="U601" s="263"/>
      <c r="V601" s="263"/>
      <c r="W601" s="263"/>
      <c r="X601" s="263"/>
      <c r="Y601" s="263"/>
      <c r="Z601" s="263"/>
      <c r="AA601" s="263"/>
      <c r="AB601" s="263"/>
      <c r="AC601" s="263"/>
      <c r="AD601" s="263"/>
      <c r="AE601" s="263"/>
      <c r="AF601" s="263"/>
      <c r="AG601" s="263"/>
      <c r="AH601" s="263"/>
      <c r="AI601" s="263"/>
      <c r="AJ601" s="263"/>
      <c r="AK601" s="263"/>
      <c r="AL601" s="263"/>
      <c r="AM601" s="263"/>
      <c r="AN601" s="263"/>
      <c r="AO601" s="263"/>
      <c r="AP601" s="263"/>
      <c r="AQ601" s="263"/>
      <c r="AR601" s="263"/>
      <c r="AS601" s="263"/>
      <c r="AT601" s="263"/>
      <c r="AU601" s="263"/>
      <c r="AV601" s="263"/>
      <c r="AW601" s="263"/>
      <c r="AX601" s="263"/>
      <c r="AY601" s="263"/>
      <c r="AZ601" s="263"/>
      <c r="BA601" s="263"/>
      <c r="BB601" s="263"/>
      <c r="BC601" s="263"/>
      <c r="BD601" s="263"/>
      <c r="BE601" s="263"/>
      <c r="BF601" s="263"/>
      <c r="BG601" s="263"/>
    </row>
    <row r="602" spans="1:59" s="212" customFormat="1" x14ac:dyDescent="0.3">
      <c r="A602" s="270"/>
      <c r="B602" s="271"/>
      <c r="J602" s="550"/>
      <c r="K602" s="263"/>
      <c r="L602" s="263"/>
      <c r="M602" s="263"/>
      <c r="N602" s="263"/>
      <c r="O602" s="263"/>
      <c r="P602" s="263"/>
      <c r="Q602" s="263"/>
      <c r="R602" s="263"/>
      <c r="S602" s="263"/>
      <c r="T602" s="263"/>
      <c r="U602" s="263"/>
      <c r="V602" s="263"/>
      <c r="W602" s="263"/>
      <c r="X602" s="263"/>
      <c r="Y602" s="263"/>
      <c r="Z602" s="263"/>
      <c r="AA602" s="263"/>
      <c r="AB602" s="263"/>
      <c r="AC602" s="263"/>
      <c r="AD602" s="263"/>
      <c r="AE602" s="263"/>
      <c r="AF602" s="263"/>
      <c r="AG602" s="263"/>
      <c r="AH602" s="263"/>
      <c r="AI602" s="263"/>
      <c r="AJ602" s="263"/>
      <c r="AK602" s="263"/>
      <c r="AL602" s="263"/>
      <c r="AM602" s="263"/>
      <c r="AN602" s="263"/>
      <c r="AO602" s="263"/>
      <c r="AP602" s="263"/>
      <c r="AQ602" s="263"/>
      <c r="AR602" s="263"/>
      <c r="AS602" s="263"/>
      <c r="AT602" s="263"/>
      <c r="AU602" s="263"/>
      <c r="AV602" s="263"/>
      <c r="AW602" s="263"/>
      <c r="AX602" s="263"/>
      <c r="AY602" s="263"/>
      <c r="AZ602" s="263"/>
      <c r="BA602" s="263"/>
      <c r="BB602" s="263"/>
      <c r="BC602" s="263"/>
      <c r="BD602" s="263"/>
      <c r="BE602" s="263"/>
      <c r="BF602" s="263"/>
      <c r="BG602" s="263"/>
    </row>
    <row r="603" spans="1:59" s="212" customFormat="1" x14ac:dyDescent="0.3">
      <c r="A603" s="270"/>
      <c r="B603" s="271"/>
      <c r="J603" s="550"/>
      <c r="K603" s="263"/>
      <c r="L603" s="263"/>
      <c r="M603" s="263"/>
      <c r="N603" s="263"/>
      <c r="O603" s="263"/>
      <c r="P603" s="263"/>
      <c r="Q603" s="263"/>
      <c r="R603" s="263"/>
      <c r="S603" s="263"/>
      <c r="T603" s="263"/>
      <c r="U603" s="263"/>
      <c r="V603" s="263"/>
      <c r="W603" s="263"/>
      <c r="X603" s="263"/>
      <c r="Y603" s="263"/>
      <c r="Z603" s="263"/>
      <c r="AA603" s="263"/>
      <c r="AB603" s="263"/>
      <c r="AC603" s="263"/>
      <c r="AD603" s="263"/>
      <c r="AE603" s="263"/>
      <c r="AF603" s="263"/>
      <c r="AG603" s="263"/>
      <c r="AH603" s="263"/>
      <c r="AI603" s="263"/>
      <c r="AJ603" s="263"/>
      <c r="AK603" s="263"/>
      <c r="AL603" s="263"/>
      <c r="AM603" s="263"/>
      <c r="AN603" s="263"/>
      <c r="AO603" s="263"/>
      <c r="AP603" s="263"/>
      <c r="AQ603" s="263"/>
      <c r="AR603" s="263"/>
      <c r="AS603" s="263"/>
      <c r="AT603" s="263"/>
      <c r="AU603" s="263"/>
      <c r="AV603" s="263"/>
      <c r="AW603" s="263"/>
      <c r="AX603" s="263"/>
      <c r="AY603" s="263"/>
      <c r="AZ603" s="263"/>
      <c r="BA603" s="263"/>
      <c r="BB603" s="263"/>
      <c r="BC603" s="263"/>
      <c r="BD603" s="263"/>
      <c r="BE603" s="263"/>
      <c r="BF603" s="263"/>
      <c r="BG603" s="263"/>
    </row>
    <row r="604" spans="1:59" s="212" customFormat="1" x14ac:dyDescent="0.3">
      <c r="A604" s="270"/>
      <c r="B604" s="271"/>
      <c r="J604" s="550"/>
      <c r="K604" s="263"/>
      <c r="L604" s="263"/>
      <c r="M604" s="263"/>
      <c r="N604" s="263"/>
      <c r="O604" s="263"/>
      <c r="P604" s="263"/>
      <c r="Q604" s="263"/>
      <c r="R604" s="263"/>
      <c r="S604" s="263"/>
      <c r="T604" s="263"/>
      <c r="U604" s="263"/>
      <c r="V604" s="263"/>
      <c r="W604" s="263"/>
      <c r="X604" s="263"/>
      <c r="Y604" s="263"/>
      <c r="Z604" s="263"/>
      <c r="AA604" s="263"/>
      <c r="AB604" s="263"/>
      <c r="AC604" s="263"/>
      <c r="AD604" s="263"/>
      <c r="AE604" s="263"/>
      <c r="AF604" s="263"/>
      <c r="AG604" s="263"/>
      <c r="AH604" s="263"/>
      <c r="AI604" s="263"/>
      <c r="AJ604" s="263"/>
      <c r="AK604" s="263"/>
      <c r="AL604" s="263"/>
      <c r="AM604" s="263"/>
      <c r="AN604" s="263"/>
      <c r="AO604" s="263"/>
      <c r="AP604" s="263"/>
      <c r="AQ604" s="263"/>
      <c r="AR604" s="263"/>
      <c r="AS604" s="263"/>
      <c r="AT604" s="263"/>
      <c r="AU604" s="263"/>
      <c r="AV604" s="263"/>
      <c r="AW604" s="263"/>
      <c r="AX604" s="263"/>
      <c r="AY604" s="263"/>
      <c r="AZ604" s="263"/>
      <c r="BA604" s="263"/>
      <c r="BB604" s="263"/>
      <c r="BC604" s="263"/>
      <c r="BD604" s="263"/>
      <c r="BE604" s="263"/>
      <c r="BF604" s="263"/>
      <c r="BG604" s="263"/>
    </row>
    <row r="605" spans="1:59" s="212" customFormat="1" x14ac:dyDescent="0.3">
      <c r="A605" s="270"/>
      <c r="B605" s="271"/>
      <c r="J605" s="550"/>
      <c r="K605" s="263"/>
      <c r="L605" s="263"/>
      <c r="M605" s="263"/>
      <c r="N605" s="263"/>
      <c r="O605" s="263"/>
      <c r="P605" s="263"/>
      <c r="Q605" s="263"/>
      <c r="R605" s="263"/>
      <c r="S605" s="263"/>
      <c r="T605" s="263"/>
      <c r="U605" s="263"/>
      <c r="V605" s="263"/>
      <c r="W605" s="263"/>
      <c r="X605" s="263"/>
      <c r="Y605" s="263"/>
      <c r="Z605" s="263"/>
      <c r="AA605" s="263"/>
      <c r="AB605" s="263"/>
      <c r="AC605" s="263"/>
      <c r="AD605" s="263"/>
      <c r="AE605" s="263"/>
      <c r="AF605" s="263"/>
      <c r="AG605" s="263"/>
      <c r="AH605" s="263"/>
      <c r="AI605" s="263"/>
      <c r="AJ605" s="263"/>
      <c r="AK605" s="263"/>
      <c r="AL605" s="263"/>
      <c r="AM605" s="263"/>
      <c r="AN605" s="263"/>
      <c r="AO605" s="263"/>
      <c r="AP605" s="263"/>
      <c r="AQ605" s="263"/>
      <c r="AR605" s="263"/>
      <c r="AS605" s="263"/>
      <c r="AT605" s="263"/>
      <c r="AU605" s="263"/>
      <c r="AV605" s="263"/>
      <c r="AW605" s="263"/>
      <c r="AX605" s="263"/>
      <c r="AY605" s="263"/>
      <c r="AZ605" s="263"/>
      <c r="BA605" s="263"/>
      <c r="BB605" s="263"/>
      <c r="BC605" s="263"/>
      <c r="BD605" s="263"/>
      <c r="BE605" s="263"/>
      <c r="BF605" s="263"/>
      <c r="BG605" s="263"/>
    </row>
    <row r="606" spans="1:59" s="212" customFormat="1" x14ac:dyDescent="0.3">
      <c r="A606" s="270"/>
      <c r="B606" s="271"/>
      <c r="J606" s="550"/>
      <c r="K606" s="263"/>
      <c r="L606" s="263"/>
      <c r="M606" s="263"/>
      <c r="N606" s="263"/>
      <c r="O606" s="263"/>
      <c r="P606" s="263"/>
      <c r="Q606" s="263"/>
      <c r="R606" s="263"/>
      <c r="S606" s="263"/>
      <c r="T606" s="263"/>
      <c r="U606" s="263"/>
      <c r="V606" s="263"/>
      <c r="W606" s="263"/>
      <c r="X606" s="263"/>
      <c r="Y606" s="263"/>
      <c r="Z606" s="263"/>
      <c r="AA606" s="263"/>
      <c r="AB606" s="263"/>
      <c r="AC606" s="263"/>
      <c r="AD606" s="263"/>
      <c r="AE606" s="263"/>
      <c r="AF606" s="263"/>
      <c r="AG606" s="263"/>
      <c r="AH606" s="263"/>
      <c r="AI606" s="263"/>
      <c r="AJ606" s="263"/>
      <c r="AK606" s="263"/>
      <c r="AL606" s="263"/>
      <c r="AM606" s="263"/>
      <c r="AN606" s="263"/>
      <c r="AO606" s="263"/>
      <c r="AP606" s="263"/>
      <c r="AQ606" s="263"/>
      <c r="AR606" s="263"/>
      <c r="AS606" s="263"/>
      <c r="AT606" s="263"/>
      <c r="AU606" s="263"/>
      <c r="AV606" s="263"/>
      <c r="AW606" s="263"/>
      <c r="AX606" s="263"/>
      <c r="AY606" s="263"/>
      <c r="AZ606" s="263"/>
      <c r="BA606" s="263"/>
      <c r="BB606" s="263"/>
      <c r="BC606" s="263"/>
      <c r="BD606" s="263"/>
      <c r="BE606" s="263"/>
      <c r="BF606" s="263"/>
      <c r="BG606" s="263"/>
    </row>
    <row r="607" spans="1:59" s="212" customFormat="1" x14ac:dyDescent="0.3">
      <c r="A607" s="270"/>
      <c r="B607" s="271"/>
      <c r="J607" s="550"/>
      <c r="K607" s="263"/>
      <c r="L607" s="263"/>
      <c r="M607" s="263"/>
      <c r="N607" s="263"/>
      <c r="O607" s="263"/>
      <c r="P607" s="263"/>
      <c r="Q607" s="263"/>
      <c r="R607" s="263"/>
      <c r="S607" s="263"/>
      <c r="T607" s="263"/>
      <c r="U607" s="263"/>
      <c r="V607" s="263"/>
      <c r="W607" s="263"/>
      <c r="X607" s="263"/>
      <c r="Y607" s="263"/>
      <c r="Z607" s="263"/>
      <c r="AA607" s="263"/>
      <c r="AB607" s="263"/>
      <c r="AC607" s="263"/>
      <c r="AD607" s="263"/>
      <c r="AE607" s="263"/>
      <c r="AF607" s="263"/>
      <c r="AG607" s="263"/>
      <c r="AH607" s="263"/>
      <c r="AI607" s="263"/>
      <c r="AJ607" s="263"/>
      <c r="AK607" s="263"/>
      <c r="AL607" s="263"/>
      <c r="AM607" s="263"/>
      <c r="AN607" s="263"/>
      <c r="AO607" s="263"/>
      <c r="AP607" s="263"/>
      <c r="AQ607" s="263"/>
      <c r="AR607" s="263"/>
      <c r="AS607" s="263"/>
      <c r="AT607" s="263"/>
      <c r="AU607" s="263"/>
      <c r="AV607" s="263"/>
      <c r="AW607" s="263"/>
      <c r="AX607" s="263"/>
      <c r="AY607" s="263"/>
      <c r="AZ607" s="263"/>
      <c r="BA607" s="263"/>
      <c r="BB607" s="263"/>
      <c r="BC607" s="263"/>
      <c r="BD607" s="263"/>
      <c r="BE607" s="263"/>
      <c r="BF607" s="263"/>
      <c r="BG607" s="263"/>
    </row>
    <row r="608" spans="1:59" s="212" customFormat="1" x14ac:dyDescent="0.3">
      <c r="A608" s="270"/>
      <c r="B608" s="271"/>
      <c r="J608" s="550"/>
      <c r="K608" s="263"/>
      <c r="L608" s="263"/>
      <c r="M608" s="263"/>
      <c r="N608" s="263"/>
      <c r="O608" s="263"/>
      <c r="P608" s="263"/>
      <c r="Q608" s="263"/>
      <c r="R608" s="263"/>
      <c r="S608" s="263"/>
      <c r="T608" s="263"/>
      <c r="U608" s="263"/>
      <c r="V608" s="263"/>
      <c r="W608" s="263"/>
      <c r="X608" s="263"/>
      <c r="Y608" s="263"/>
      <c r="Z608" s="263"/>
      <c r="AA608" s="263"/>
      <c r="AB608" s="263"/>
      <c r="AC608" s="263"/>
      <c r="AD608" s="263"/>
      <c r="AE608" s="263"/>
      <c r="AF608" s="263"/>
      <c r="AG608" s="263"/>
      <c r="AH608" s="263"/>
      <c r="AI608" s="263"/>
      <c r="AJ608" s="263"/>
      <c r="AK608" s="263"/>
      <c r="AL608" s="263"/>
      <c r="AM608" s="263"/>
      <c r="AN608" s="263"/>
      <c r="AO608" s="263"/>
      <c r="AP608" s="263"/>
      <c r="AQ608" s="263"/>
      <c r="AR608" s="263"/>
      <c r="AS608" s="263"/>
      <c r="AT608" s="263"/>
      <c r="AU608" s="263"/>
      <c r="AV608" s="263"/>
      <c r="AW608" s="263"/>
      <c r="AX608" s="263"/>
      <c r="AY608" s="263"/>
      <c r="AZ608" s="263"/>
      <c r="BA608" s="263"/>
      <c r="BB608" s="263"/>
      <c r="BC608" s="263"/>
      <c r="BD608" s="263"/>
      <c r="BE608" s="263"/>
      <c r="BF608" s="263"/>
      <c r="BG608" s="263"/>
    </row>
    <row r="609" spans="1:59" s="212" customFormat="1" x14ac:dyDescent="0.3">
      <c r="A609" s="270"/>
      <c r="B609" s="271"/>
      <c r="J609" s="550"/>
      <c r="K609" s="263"/>
      <c r="L609" s="263"/>
      <c r="M609" s="263"/>
      <c r="N609" s="263"/>
      <c r="O609" s="263"/>
      <c r="P609" s="263"/>
      <c r="Q609" s="263"/>
      <c r="R609" s="263"/>
      <c r="S609" s="263"/>
      <c r="T609" s="263"/>
      <c r="U609" s="263"/>
      <c r="V609" s="263"/>
      <c r="W609" s="263"/>
      <c r="X609" s="263"/>
      <c r="Y609" s="263"/>
      <c r="Z609" s="263"/>
      <c r="AA609" s="263"/>
      <c r="AB609" s="263"/>
      <c r="AC609" s="263"/>
      <c r="AD609" s="263"/>
      <c r="AE609" s="263"/>
      <c r="AF609" s="263"/>
      <c r="AG609" s="263"/>
      <c r="AH609" s="263"/>
      <c r="AI609" s="263"/>
      <c r="AJ609" s="263"/>
      <c r="AK609" s="263"/>
      <c r="AL609" s="263"/>
      <c r="AM609" s="263"/>
      <c r="AN609" s="263"/>
      <c r="AO609" s="263"/>
      <c r="AP609" s="263"/>
      <c r="AQ609" s="263"/>
      <c r="AR609" s="263"/>
      <c r="AS609" s="263"/>
      <c r="AT609" s="263"/>
      <c r="AU609" s="263"/>
      <c r="AV609" s="263"/>
      <c r="AW609" s="263"/>
      <c r="AX609" s="263"/>
      <c r="AY609" s="263"/>
      <c r="AZ609" s="263"/>
      <c r="BA609" s="263"/>
      <c r="BB609" s="263"/>
      <c r="BC609" s="263"/>
      <c r="BD609" s="263"/>
      <c r="BE609" s="263"/>
      <c r="BF609" s="263"/>
      <c r="BG609" s="263"/>
    </row>
    <row r="610" spans="1:59" s="212" customFormat="1" x14ac:dyDescent="0.3">
      <c r="A610" s="270"/>
      <c r="B610" s="271"/>
      <c r="J610" s="550"/>
      <c r="K610" s="263"/>
      <c r="L610" s="263"/>
      <c r="M610" s="263"/>
      <c r="N610" s="263"/>
      <c r="O610" s="263"/>
      <c r="P610" s="263"/>
      <c r="Q610" s="263"/>
      <c r="R610" s="263"/>
      <c r="S610" s="263"/>
      <c r="T610" s="263"/>
      <c r="U610" s="263"/>
      <c r="V610" s="263"/>
      <c r="W610" s="263"/>
      <c r="X610" s="263"/>
      <c r="Y610" s="263"/>
      <c r="Z610" s="263"/>
      <c r="AA610" s="263"/>
      <c r="AB610" s="263"/>
      <c r="AC610" s="263"/>
      <c r="AD610" s="263"/>
      <c r="AE610" s="263"/>
      <c r="AF610" s="263"/>
      <c r="AG610" s="263"/>
      <c r="AH610" s="263"/>
      <c r="AI610" s="263"/>
      <c r="AJ610" s="263"/>
      <c r="AK610" s="263"/>
      <c r="AL610" s="263"/>
      <c r="AM610" s="263"/>
      <c r="AN610" s="263"/>
      <c r="AO610" s="263"/>
      <c r="AP610" s="263"/>
      <c r="AQ610" s="263"/>
      <c r="AR610" s="263"/>
      <c r="AS610" s="263"/>
      <c r="AT610" s="263"/>
      <c r="AU610" s="263"/>
      <c r="AV610" s="263"/>
      <c r="AW610" s="263"/>
      <c r="AX610" s="263"/>
      <c r="AY610" s="263"/>
      <c r="AZ610" s="263"/>
      <c r="BA610" s="263"/>
      <c r="BB610" s="263"/>
      <c r="BC610" s="263"/>
      <c r="BD610" s="263"/>
      <c r="BE610" s="263"/>
      <c r="BF610" s="263"/>
      <c r="BG610" s="263"/>
    </row>
    <row r="611" spans="1:59" s="212" customFormat="1" x14ac:dyDescent="0.3">
      <c r="A611" s="270"/>
      <c r="B611" s="271"/>
      <c r="J611" s="550"/>
      <c r="K611" s="263"/>
      <c r="L611" s="263"/>
      <c r="M611" s="263"/>
      <c r="N611" s="263"/>
      <c r="O611" s="263"/>
      <c r="P611" s="263"/>
      <c r="Q611" s="263"/>
      <c r="R611" s="263"/>
      <c r="S611" s="263"/>
      <c r="T611" s="263"/>
      <c r="U611" s="263"/>
      <c r="V611" s="263"/>
      <c r="W611" s="263"/>
      <c r="X611" s="263"/>
      <c r="Y611" s="263"/>
      <c r="Z611" s="263"/>
      <c r="AA611" s="263"/>
      <c r="AB611" s="263"/>
      <c r="AC611" s="263"/>
      <c r="AD611" s="263"/>
      <c r="AE611" s="263"/>
      <c r="AF611" s="263"/>
      <c r="AG611" s="263"/>
      <c r="AH611" s="263"/>
      <c r="AI611" s="263"/>
      <c r="AJ611" s="263"/>
      <c r="AK611" s="263"/>
      <c r="AL611" s="263"/>
      <c r="AM611" s="263"/>
      <c r="AN611" s="263"/>
      <c r="AO611" s="263"/>
      <c r="AP611" s="263"/>
      <c r="AQ611" s="263"/>
      <c r="AR611" s="263"/>
      <c r="AS611" s="263"/>
      <c r="AT611" s="263"/>
      <c r="AU611" s="263"/>
      <c r="AV611" s="263"/>
      <c r="AW611" s="263"/>
      <c r="AX611" s="263"/>
      <c r="AY611" s="263"/>
      <c r="AZ611" s="263"/>
      <c r="BA611" s="263"/>
      <c r="BB611" s="263"/>
      <c r="BC611" s="263"/>
      <c r="BD611" s="263"/>
      <c r="BE611" s="263"/>
      <c r="BF611" s="263"/>
      <c r="BG611" s="263"/>
    </row>
    <row r="612" spans="1:59" s="212" customFormat="1" x14ac:dyDescent="0.3">
      <c r="A612" s="270"/>
      <c r="B612" s="271"/>
      <c r="J612" s="550"/>
      <c r="K612" s="263"/>
      <c r="L612" s="263"/>
      <c r="M612" s="263"/>
      <c r="N612" s="263"/>
      <c r="O612" s="263"/>
      <c r="P612" s="263"/>
      <c r="Q612" s="263"/>
      <c r="R612" s="263"/>
      <c r="S612" s="263"/>
      <c r="T612" s="263"/>
      <c r="U612" s="263"/>
      <c r="V612" s="263"/>
      <c r="W612" s="263"/>
      <c r="X612" s="263"/>
      <c r="Y612" s="263"/>
      <c r="Z612" s="263"/>
      <c r="AA612" s="263"/>
      <c r="AB612" s="263"/>
      <c r="AC612" s="263"/>
      <c r="AD612" s="263"/>
      <c r="AE612" s="263"/>
      <c r="AF612" s="263"/>
      <c r="AG612" s="263"/>
      <c r="AH612" s="263"/>
      <c r="AI612" s="263"/>
      <c r="AJ612" s="263"/>
      <c r="AK612" s="263"/>
      <c r="AL612" s="263"/>
      <c r="AM612" s="263"/>
      <c r="AN612" s="263"/>
      <c r="AO612" s="263"/>
      <c r="AP612" s="263"/>
      <c r="AQ612" s="263"/>
      <c r="AR612" s="263"/>
      <c r="AS612" s="263"/>
      <c r="AT612" s="263"/>
      <c r="AU612" s="263"/>
      <c r="AV612" s="263"/>
      <c r="AW612" s="263"/>
      <c r="AX612" s="263"/>
      <c r="AY612" s="263"/>
      <c r="AZ612" s="263"/>
      <c r="BA612" s="263"/>
      <c r="BB612" s="263"/>
      <c r="BC612" s="263"/>
      <c r="BD612" s="263"/>
      <c r="BE612" s="263"/>
      <c r="BF612" s="263"/>
      <c r="BG612" s="263"/>
    </row>
    <row r="613" spans="1:59" s="212" customFormat="1" x14ac:dyDescent="0.3">
      <c r="A613" s="270"/>
      <c r="B613" s="271"/>
      <c r="J613" s="550"/>
      <c r="K613" s="263"/>
      <c r="L613" s="263"/>
      <c r="M613" s="263"/>
      <c r="N613" s="263"/>
      <c r="O613" s="263"/>
      <c r="P613" s="263"/>
      <c r="Q613" s="263"/>
      <c r="R613" s="263"/>
      <c r="S613" s="263"/>
      <c r="T613" s="263"/>
      <c r="U613" s="263"/>
      <c r="V613" s="263"/>
      <c r="W613" s="263"/>
      <c r="X613" s="263"/>
      <c r="Y613" s="263"/>
      <c r="Z613" s="263"/>
      <c r="AA613" s="263"/>
      <c r="AB613" s="263"/>
      <c r="AC613" s="263"/>
      <c r="AD613" s="263"/>
      <c r="AE613" s="263"/>
      <c r="AF613" s="263"/>
      <c r="AG613" s="263"/>
      <c r="AH613" s="263"/>
      <c r="AI613" s="263"/>
      <c r="AJ613" s="263"/>
      <c r="AK613" s="263"/>
      <c r="AL613" s="263"/>
      <c r="AM613" s="263"/>
      <c r="AN613" s="263"/>
      <c r="AO613" s="263"/>
      <c r="AP613" s="263"/>
      <c r="AQ613" s="263"/>
      <c r="AR613" s="263"/>
      <c r="AS613" s="263"/>
      <c r="AT613" s="263"/>
      <c r="AU613" s="263"/>
      <c r="AV613" s="263"/>
      <c r="AW613" s="263"/>
      <c r="AX613" s="263"/>
      <c r="AY613" s="263"/>
      <c r="AZ613" s="263"/>
      <c r="BA613" s="263"/>
      <c r="BB613" s="263"/>
      <c r="BC613" s="263"/>
      <c r="BD613" s="263"/>
      <c r="BE613" s="263"/>
      <c r="BF613" s="263"/>
      <c r="BG613" s="263"/>
    </row>
    <row r="614" spans="1:59" s="212" customFormat="1" x14ac:dyDescent="0.3">
      <c r="A614" s="270"/>
      <c r="B614" s="271"/>
      <c r="J614" s="550"/>
      <c r="K614" s="263"/>
      <c r="L614" s="263"/>
      <c r="M614" s="263"/>
      <c r="N614" s="263"/>
      <c r="O614" s="263"/>
      <c r="P614" s="263"/>
      <c r="Q614" s="263"/>
      <c r="R614" s="263"/>
      <c r="S614" s="263"/>
      <c r="T614" s="263"/>
      <c r="U614" s="263"/>
      <c r="V614" s="263"/>
      <c r="W614" s="263"/>
      <c r="X614" s="263"/>
      <c r="Y614" s="263"/>
      <c r="Z614" s="263"/>
      <c r="AA614" s="263"/>
      <c r="AB614" s="263"/>
      <c r="AC614" s="263"/>
      <c r="AD614" s="263"/>
      <c r="AE614" s="263"/>
      <c r="AF614" s="263"/>
      <c r="AG614" s="263"/>
      <c r="AH614" s="263"/>
      <c r="AI614" s="263"/>
      <c r="AJ614" s="263"/>
      <c r="AK614" s="263"/>
      <c r="AL614" s="263"/>
      <c r="AM614" s="263"/>
      <c r="AN614" s="263"/>
      <c r="AO614" s="263"/>
      <c r="AP614" s="263"/>
      <c r="AQ614" s="263"/>
      <c r="AR614" s="263"/>
      <c r="AS614" s="263"/>
      <c r="AT614" s="263"/>
      <c r="AU614" s="263"/>
      <c r="AV614" s="263"/>
      <c r="AW614" s="263"/>
      <c r="AX614" s="263"/>
      <c r="AY614" s="263"/>
      <c r="AZ614" s="263"/>
      <c r="BA614" s="263"/>
      <c r="BB614" s="263"/>
      <c r="BC614" s="263"/>
      <c r="BD614" s="263"/>
      <c r="BE614" s="263"/>
      <c r="BF614" s="263"/>
      <c r="BG614" s="263"/>
    </row>
    <row r="615" spans="1:59" s="212" customFormat="1" x14ac:dyDescent="0.3">
      <c r="A615" s="270"/>
      <c r="B615" s="271"/>
      <c r="J615" s="550"/>
      <c r="K615" s="263"/>
      <c r="L615" s="263"/>
      <c r="M615" s="263"/>
      <c r="N615" s="263"/>
      <c r="O615" s="263"/>
      <c r="P615" s="263"/>
      <c r="Q615" s="263"/>
      <c r="R615" s="263"/>
      <c r="S615" s="263"/>
      <c r="T615" s="263"/>
      <c r="U615" s="263"/>
      <c r="V615" s="263"/>
      <c r="W615" s="263"/>
      <c r="X615" s="263"/>
      <c r="Y615" s="263"/>
      <c r="Z615" s="263"/>
      <c r="AA615" s="263"/>
      <c r="AB615" s="263"/>
      <c r="AC615" s="263"/>
      <c r="AD615" s="263"/>
      <c r="AE615" s="263"/>
      <c r="AF615" s="263"/>
      <c r="AG615" s="263"/>
      <c r="AH615" s="263"/>
      <c r="AI615" s="263"/>
      <c r="AJ615" s="263"/>
      <c r="AK615" s="263"/>
      <c r="AL615" s="263"/>
      <c r="AM615" s="263"/>
      <c r="AN615" s="263"/>
      <c r="AO615" s="263"/>
      <c r="AP615" s="263"/>
      <c r="AQ615" s="263"/>
      <c r="AR615" s="263"/>
      <c r="AS615" s="263"/>
      <c r="AT615" s="263"/>
      <c r="AU615" s="263"/>
      <c r="AV615" s="263"/>
      <c r="AW615" s="263"/>
      <c r="AX615" s="263"/>
      <c r="AY615" s="263"/>
      <c r="AZ615" s="263"/>
      <c r="BA615" s="263"/>
      <c r="BB615" s="263"/>
      <c r="BC615" s="263"/>
      <c r="BD615" s="263"/>
      <c r="BE615" s="263"/>
      <c r="BF615" s="263"/>
      <c r="BG615" s="263"/>
    </row>
    <row r="616" spans="1:59" s="212" customFormat="1" x14ac:dyDescent="0.3">
      <c r="A616" s="270"/>
      <c r="B616" s="271"/>
      <c r="J616" s="550"/>
      <c r="K616" s="263"/>
      <c r="L616" s="263"/>
      <c r="M616" s="263"/>
      <c r="N616" s="263"/>
      <c r="O616" s="263"/>
      <c r="P616" s="263"/>
      <c r="Q616" s="263"/>
      <c r="R616" s="263"/>
      <c r="S616" s="263"/>
      <c r="T616" s="263"/>
      <c r="U616" s="263"/>
      <c r="V616" s="263"/>
      <c r="W616" s="263"/>
      <c r="X616" s="263"/>
      <c r="Y616" s="263"/>
      <c r="Z616" s="263"/>
      <c r="AA616" s="263"/>
      <c r="AB616" s="263"/>
      <c r="AC616" s="263"/>
      <c r="AD616" s="263"/>
      <c r="AE616" s="263"/>
      <c r="AF616" s="263"/>
      <c r="AG616" s="263"/>
      <c r="AH616" s="263"/>
      <c r="AI616" s="263"/>
      <c r="AJ616" s="263"/>
      <c r="AK616" s="263"/>
      <c r="AL616" s="263"/>
      <c r="AM616" s="263"/>
      <c r="AN616" s="263"/>
      <c r="AO616" s="263"/>
      <c r="AP616" s="263"/>
      <c r="AQ616" s="263"/>
      <c r="AR616" s="263"/>
      <c r="AS616" s="263"/>
      <c r="AT616" s="263"/>
      <c r="AU616" s="263"/>
      <c r="AV616" s="263"/>
      <c r="AW616" s="263"/>
      <c r="AX616" s="263"/>
      <c r="AY616" s="263"/>
      <c r="AZ616" s="263"/>
      <c r="BA616" s="263"/>
      <c r="BB616" s="263"/>
      <c r="BC616" s="263"/>
      <c r="BD616" s="263"/>
      <c r="BE616" s="263"/>
      <c r="BF616" s="263"/>
      <c r="BG616" s="263"/>
    </row>
    <row r="617" spans="1:59" s="212" customFormat="1" x14ac:dyDescent="0.3">
      <c r="A617" s="270"/>
      <c r="B617" s="271"/>
      <c r="J617" s="550"/>
      <c r="K617" s="263"/>
      <c r="L617" s="263"/>
      <c r="M617" s="263"/>
      <c r="N617" s="263"/>
      <c r="O617" s="263"/>
      <c r="P617" s="263"/>
      <c r="Q617" s="263"/>
      <c r="R617" s="263"/>
      <c r="S617" s="263"/>
      <c r="T617" s="263"/>
      <c r="U617" s="263"/>
      <c r="V617" s="263"/>
      <c r="W617" s="263"/>
      <c r="X617" s="263"/>
      <c r="Y617" s="263"/>
      <c r="Z617" s="263"/>
      <c r="AA617" s="263"/>
      <c r="AB617" s="263"/>
      <c r="AC617" s="263"/>
      <c r="AD617" s="263"/>
      <c r="AE617" s="263"/>
      <c r="AF617" s="263"/>
      <c r="AG617" s="263"/>
      <c r="AH617" s="263"/>
      <c r="AI617" s="263"/>
      <c r="AJ617" s="263"/>
      <c r="AK617" s="263"/>
      <c r="AL617" s="263"/>
      <c r="AM617" s="263"/>
      <c r="AN617" s="263"/>
      <c r="AO617" s="263"/>
      <c r="AP617" s="263"/>
      <c r="AQ617" s="263"/>
      <c r="AR617" s="263"/>
      <c r="AS617" s="263"/>
      <c r="AT617" s="263"/>
      <c r="AU617" s="263"/>
      <c r="AV617" s="263"/>
      <c r="AW617" s="263"/>
      <c r="AX617" s="263"/>
      <c r="AY617" s="263"/>
      <c r="AZ617" s="263"/>
      <c r="BA617" s="263"/>
      <c r="BB617" s="263"/>
      <c r="BC617" s="263"/>
      <c r="BD617" s="263"/>
      <c r="BE617" s="263"/>
      <c r="BF617" s="263"/>
      <c r="BG617" s="263"/>
    </row>
    <row r="618" spans="1:59" s="212" customFormat="1" x14ac:dyDescent="0.3">
      <c r="A618" s="270"/>
      <c r="B618" s="271"/>
      <c r="J618" s="550"/>
      <c r="K618" s="263"/>
      <c r="L618" s="263"/>
      <c r="M618" s="263"/>
      <c r="N618" s="263"/>
      <c r="O618" s="263"/>
      <c r="P618" s="263"/>
      <c r="Q618" s="263"/>
      <c r="R618" s="263"/>
      <c r="S618" s="263"/>
      <c r="T618" s="263"/>
      <c r="U618" s="263"/>
      <c r="V618" s="263"/>
      <c r="W618" s="263"/>
      <c r="X618" s="263"/>
      <c r="Y618" s="263"/>
      <c r="Z618" s="263"/>
      <c r="AA618" s="263"/>
      <c r="AB618" s="263"/>
      <c r="AC618" s="263"/>
      <c r="AD618" s="263"/>
      <c r="AE618" s="263"/>
      <c r="AF618" s="263"/>
      <c r="AG618" s="263"/>
      <c r="AH618" s="263"/>
      <c r="AI618" s="263"/>
      <c r="AJ618" s="263"/>
      <c r="AK618" s="263"/>
      <c r="AL618" s="263"/>
      <c r="AM618" s="263"/>
      <c r="AN618" s="263"/>
      <c r="AO618" s="263"/>
      <c r="AP618" s="263"/>
      <c r="AQ618" s="263"/>
      <c r="AR618" s="263"/>
      <c r="AS618" s="263"/>
      <c r="AT618" s="263"/>
      <c r="AU618" s="263"/>
      <c r="AV618" s="263"/>
      <c r="AW618" s="263"/>
      <c r="AX618" s="263"/>
      <c r="AY618" s="263"/>
      <c r="AZ618" s="263"/>
      <c r="BA618" s="263"/>
      <c r="BB618" s="263"/>
      <c r="BC618" s="263"/>
      <c r="BD618" s="263"/>
      <c r="BE618" s="263"/>
      <c r="BF618" s="263"/>
      <c r="BG618" s="263"/>
    </row>
    <row r="619" spans="1:59" s="212" customFormat="1" x14ac:dyDescent="0.3">
      <c r="A619" s="270"/>
      <c r="B619" s="271"/>
      <c r="J619" s="550"/>
      <c r="K619" s="263"/>
      <c r="L619" s="263"/>
      <c r="M619" s="263"/>
      <c r="N619" s="263"/>
      <c r="O619" s="263"/>
      <c r="P619" s="263"/>
      <c r="Q619" s="263"/>
      <c r="R619" s="263"/>
      <c r="S619" s="263"/>
      <c r="T619" s="263"/>
      <c r="U619" s="263"/>
      <c r="V619" s="263"/>
      <c r="W619" s="263"/>
      <c r="X619" s="263"/>
      <c r="Y619" s="263"/>
      <c r="Z619" s="263"/>
      <c r="AA619" s="263"/>
      <c r="AB619" s="263"/>
      <c r="AC619" s="263"/>
      <c r="AD619" s="263"/>
      <c r="AE619" s="263"/>
      <c r="AF619" s="263"/>
      <c r="AG619" s="263"/>
      <c r="AH619" s="263"/>
      <c r="AI619" s="263"/>
      <c r="AJ619" s="263"/>
      <c r="AK619" s="263"/>
      <c r="AL619" s="263"/>
      <c r="AM619" s="263"/>
      <c r="AN619" s="263"/>
      <c r="AO619" s="263"/>
      <c r="AP619" s="263"/>
      <c r="AQ619" s="263"/>
      <c r="AR619" s="263"/>
      <c r="AS619" s="263"/>
      <c r="AT619" s="263"/>
      <c r="AU619" s="263"/>
      <c r="AV619" s="263"/>
      <c r="AW619" s="263"/>
      <c r="AX619" s="263"/>
      <c r="AY619" s="263"/>
      <c r="AZ619" s="263"/>
      <c r="BA619" s="263"/>
      <c r="BB619" s="263"/>
      <c r="BC619" s="263"/>
      <c r="BD619" s="263"/>
      <c r="BE619" s="263"/>
      <c r="BF619" s="263"/>
      <c r="BG619" s="263"/>
    </row>
    <row r="620" spans="1:59" s="212" customFormat="1" x14ac:dyDescent="0.3">
      <c r="A620" s="270"/>
      <c r="B620" s="271"/>
      <c r="J620" s="550"/>
      <c r="K620" s="263"/>
      <c r="L620" s="263"/>
      <c r="M620" s="263"/>
      <c r="N620" s="263"/>
      <c r="O620" s="263"/>
      <c r="P620" s="263"/>
      <c r="Q620" s="263"/>
      <c r="R620" s="263"/>
      <c r="S620" s="263"/>
      <c r="T620" s="263"/>
      <c r="U620" s="263"/>
      <c r="V620" s="263"/>
      <c r="W620" s="263"/>
      <c r="X620" s="263"/>
      <c r="Y620" s="263"/>
      <c r="Z620" s="263"/>
      <c r="AA620" s="263"/>
      <c r="AB620" s="263"/>
      <c r="AC620" s="263"/>
      <c r="AD620" s="263"/>
      <c r="AE620" s="263"/>
      <c r="AF620" s="263"/>
      <c r="AG620" s="263"/>
      <c r="AH620" s="263"/>
      <c r="AI620" s="263"/>
      <c r="AJ620" s="263"/>
      <c r="AK620" s="263"/>
      <c r="AL620" s="263"/>
      <c r="AM620" s="263"/>
      <c r="AN620" s="263"/>
      <c r="AO620" s="263"/>
      <c r="AP620" s="263"/>
      <c r="AQ620" s="263"/>
      <c r="AR620" s="263"/>
      <c r="AS620" s="263"/>
      <c r="AT620" s="263"/>
      <c r="AU620" s="263"/>
      <c r="AV620" s="263"/>
      <c r="AW620" s="263"/>
      <c r="AX620" s="263"/>
      <c r="AY620" s="263"/>
      <c r="AZ620" s="263"/>
      <c r="BA620" s="263"/>
      <c r="BB620" s="263"/>
      <c r="BC620" s="263"/>
      <c r="BD620" s="263"/>
      <c r="BE620" s="263"/>
      <c r="BF620" s="263"/>
      <c r="BG620" s="263"/>
    </row>
    <row r="621" spans="1:59" s="212" customFormat="1" x14ac:dyDescent="0.3">
      <c r="A621" s="270"/>
      <c r="B621" s="271"/>
      <c r="J621" s="550"/>
      <c r="K621" s="263"/>
      <c r="L621" s="263"/>
      <c r="M621" s="263"/>
      <c r="N621" s="263"/>
      <c r="O621" s="263"/>
      <c r="P621" s="263"/>
      <c r="Q621" s="263"/>
      <c r="R621" s="263"/>
      <c r="S621" s="263"/>
      <c r="T621" s="263"/>
      <c r="U621" s="263"/>
      <c r="V621" s="263"/>
      <c r="W621" s="263"/>
      <c r="X621" s="263"/>
      <c r="Y621" s="263"/>
      <c r="Z621" s="263"/>
      <c r="AA621" s="263"/>
      <c r="AB621" s="263"/>
      <c r="AC621" s="263"/>
      <c r="AD621" s="263"/>
      <c r="AE621" s="263"/>
      <c r="AF621" s="263"/>
      <c r="AG621" s="263"/>
      <c r="AH621" s="263"/>
      <c r="AI621" s="263"/>
      <c r="AJ621" s="263"/>
      <c r="AK621" s="263"/>
      <c r="AL621" s="263"/>
      <c r="AM621" s="263"/>
      <c r="AN621" s="263"/>
      <c r="AO621" s="263"/>
      <c r="AP621" s="263"/>
      <c r="AQ621" s="263"/>
      <c r="AR621" s="263"/>
      <c r="AS621" s="263"/>
      <c r="AT621" s="263"/>
      <c r="AU621" s="263"/>
      <c r="AV621" s="263"/>
      <c r="AW621" s="263"/>
      <c r="AX621" s="263"/>
      <c r="AY621" s="263"/>
      <c r="AZ621" s="263"/>
      <c r="BA621" s="263"/>
      <c r="BB621" s="263"/>
      <c r="BC621" s="263"/>
      <c r="BD621" s="263"/>
      <c r="BE621" s="263"/>
      <c r="BF621" s="263"/>
      <c r="BG621" s="263"/>
    </row>
    <row r="622" spans="1:59" s="212" customFormat="1" x14ac:dyDescent="0.3">
      <c r="A622" s="270"/>
      <c r="B622" s="271"/>
      <c r="J622" s="550"/>
      <c r="K622" s="263"/>
      <c r="L622" s="263"/>
      <c r="M622" s="263"/>
      <c r="N622" s="263"/>
      <c r="O622" s="263"/>
      <c r="P622" s="263"/>
      <c r="Q622" s="263"/>
      <c r="R622" s="263"/>
      <c r="S622" s="263"/>
      <c r="T622" s="263"/>
      <c r="U622" s="263"/>
      <c r="V622" s="263"/>
      <c r="W622" s="263"/>
      <c r="X622" s="263"/>
      <c r="Y622" s="263"/>
      <c r="Z622" s="263"/>
      <c r="AA622" s="263"/>
      <c r="AB622" s="263"/>
      <c r="AC622" s="263"/>
      <c r="AD622" s="263"/>
      <c r="AE622" s="263"/>
      <c r="AF622" s="263"/>
      <c r="AG622" s="263"/>
      <c r="AH622" s="263"/>
      <c r="AI622" s="263"/>
      <c r="AJ622" s="263"/>
      <c r="AK622" s="263"/>
      <c r="AL622" s="263"/>
      <c r="AM622" s="263"/>
      <c r="AN622" s="263"/>
      <c r="AO622" s="263"/>
      <c r="AP622" s="263"/>
      <c r="AQ622" s="263"/>
      <c r="AR622" s="263"/>
      <c r="AS622" s="263"/>
      <c r="AT622" s="263"/>
      <c r="AU622" s="263"/>
      <c r="AV622" s="263"/>
      <c r="AW622" s="263"/>
      <c r="AX622" s="263"/>
      <c r="AY622" s="263"/>
      <c r="AZ622" s="263"/>
      <c r="BA622" s="263"/>
      <c r="BB622" s="263"/>
      <c r="BC622" s="263"/>
      <c r="BD622" s="263"/>
      <c r="BE622" s="263"/>
      <c r="BF622" s="263"/>
      <c r="BG622" s="263"/>
    </row>
    <row r="623" spans="1:59" s="212" customFormat="1" x14ac:dyDescent="0.3">
      <c r="A623" s="270"/>
      <c r="B623" s="271"/>
      <c r="J623" s="550"/>
      <c r="K623" s="263"/>
      <c r="L623" s="263"/>
      <c r="M623" s="263"/>
      <c r="N623" s="263"/>
      <c r="O623" s="263"/>
      <c r="P623" s="263"/>
      <c r="Q623" s="263"/>
      <c r="R623" s="263"/>
      <c r="S623" s="263"/>
      <c r="T623" s="263"/>
      <c r="U623" s="263"/>
      <c r="V623" s="263"/>
      <c r="W623" s="263"/>
      <c r="X623" s="263"/>
      <c r="Y623" s="263"/>
      <c r="Z623" s="263"/>
      <c r="AA623" s="263"/>
      <c r="AB623" s="263"/>
      <c r="AC623" s="263"/>
      <c r="AD623" s="263"/>
      <c r="AE623" s="263"/>
      <c r="AF623" s="263"/>
      <c r="AG623" s="263"/>
      <c r="AH623" s="263"/>
      <c r="AI623" s="263"/>
      <c r="AJ623" s="263"/>
      <c r="AK623" s="263"/>
      <c r="AL623" s="263"/>
      <c r="AM623" s="263"/>
      <c r="AN623" s="263"/>
      <c r="AO623" s="263"/>
      <c r="AP623" s="263"/>
      <c r="AQ623" s="263"/>
      <c r="AR623" s="263"/>
      <c r="AS623" s="263"/>
      <c r="AT623" s="263"/>
      <c r="AU623" s="263"/>
      <c r="AV623" s="263"/>
      <c r="AW623" s="263"/>
      <c r="AX623" s="263"/>
      <c r="AY623" s="263"/>
      <c r="AZ623" s="263"/>
      <c r="BA623" s="263"/>
      <c r="BB623" s="263"/>
      <c r="BC623" s="263"/>
      <c r="BD623" s="263"/>
      <c r="BE623" s="263"/>
      <c r="BF623" s="263"/>
      <c r="BG623" s="263"/>
    </row>
    <row r="624" spans="1:59" s="212" customFormat="1" x14ac:dyDescent="0.3">
      <c r="A624" s="270"/>
      <c r="B624" s="271"/>
      <c r="J624" s="550"/>
      <c r="K624" s="263"/>
      <c r="L624" s="263"/>
      <c r="M624" s="263"/>
      <c r="N624" s="263"/>
      <c r="O624" s="263"/>
      <c r="P624" s="263"/>
      <c r="Q624" s="263"/>
      <c r="R624" s="263"/>
      <c r="S624" s="263"/>
      <c r="T624" s="263"/>
      <c r="U624" s="263"/>
      <c r="V624" s="263"/>
      <c r="W624" s="263"/>
      <c r="X624" s="263"/>
      <c r="Y624" s="263"/>
      <c r="Z624" s="263"/>
      <c r="AA624" s="263"/>
      <c r="AB624" s="263"/>
      <c r="AC624" s="263"/>
      <c r="AD624" s="263"/>
      <c r="AE624" s="263"/>
      <c r="AF624" s="263"/>
      <c r="AG624" s="263"/>
      <c r="AH624" s="263"/>
      <c r="AI624" s="263"/>
      <c r="AJ624" s="263"/>
      <c r="AK624" s="263"/>
      <c r="AL624" s="263"/>
      <c r="AM624" s="263"/>
      <c r="AN624" s="263"/>
      <c r="AO624" s="263"/>
      <c r="AP624" s="263"/>
      <c r="AQ624" s="263"/>
      <c r="AR624" s="263"/>
      <c r="AS624" s="263"/>
      <c r="AT624" s="263"/>
      <c r="AU624" s="263"/>
      <c r="AV624" s="263"/>
      <c r="AW624" s="263"/>
      <c r="AX624" s="263"/>
      <c r="AY624" s="263"/>
      <c r="AZ624" s="263"/>
      <c r="BA624" s="263"/>
      <c r="BB624" s="263"/>
      <c r="BC624" s="263"/>
      <c r="BD624" s="263"/>
      <c r="BE624" s="263"/>
      <c r="BF624" s="263"/>
      <c r="BG624" s="263"/>
    </row>
    <row r="625" spans="1:59" s="212" customFormat="1" x14ac:dyDescent="0.3">
      <c r="A625" s="270"/>
      <c r="B625" s="271"/>
      <c r="J625" s="550"/>
      <c r="K625" s="263"/>
      <c r="L625" s="263"/>
      <c r="M625" s="263"/>
      <c r="N625" s="263"/>
      <c r="O625" s="263"/>
      <c r="P625" s="263"/>
      <c r="Q625" s="263"/>
      <c r="R625" s="263"/>
      <c r="S625" s="263"/>
      <c r="T625" s="263"/>
      <c r="U625" s="263"/>
      <c r="V625" s="263"/>
      <c r="W625" s="263"/>
      <c r="X625" s="263"/>
      <c r="Y625" s="263"/>
      <c r="Z625" s="263"/>
      <c r="AA625" s="263"/>
      <c r="AB625" s="263"/>
      <c r="AC625" s="263"/>
      <c r="AD625" s="263"/>
      <c r="AE625" s="263"/>
      <c r="AF625" s="263"/>
      <c r="AG625" s="263"/>
      <c r="AH625" s="263"/>
      <c r="AI625" s="263"/>
      <c r="AJ625" s="263"/>
      <c r="AK625" s="263"/>
      <c r="AL625" s="263"/>
      <c r="AM625" s="263"/>
      <c r="AN625" s="263"/>
      <c r="AO625" s="263"/>
      <c r="AP625" s="263"/>
      <c r="AQ625" s="263"/>
      <c r="AR625" s="263"/>
      <c r="AS625" s="263"/>
      <c r="AT625" s="263"/>
      <c r="AU625" s="263"/>
      <c r="AV625" s="263"/>
      <c r="AW625" s="263"/>
      <c r="AX625" s="263"/>
      <c r="AY625" s="263"/>
      <c r="AZ625" s="263"/>
      <c r="BA625" s="263"/>
      <c r="BB625" s="263"/>
      <c r="BC625" s="263"/>
      <c r="BD625" s="263"/>
      <c r="BE625" s="263"/>
      <c r="BF625" s="263"/>
      <c r="BG625" s="263"/>
    </row>
    <row r="626" spans="1:59" s="212" customFormat="1" x14ac:dyDescent="0.3">
      <c r="A626" s="270"/>
      <c r="B626" s="271"/>
      <c r="J626" s="550"/>
      <c r="K626" s="263"/>
      <c r="L626" s="263"/>
      <c r="M626" s="263"/>
      <c r="N626" s="263"/>
      <c r="O626" s="263"/>
      <c r="P626" s="263"/>
      <c r="Q626" s="263"/>
      <c r="R626" s="263"/>
      <c r="S626" s="263"/>
      <c r="T626" s="263"/>
      <c r="U626" s="263"/>
      <c r="V626" s="263"/>
      <c r="W626" s="263"/>
      <c r="X626" s="263"/>
      <c r="Y626" s="263"/>
      <c r="Z626" s="263"/>
      <c r="AA626" s="263"/>
      <c r="AB626" s="263"/>
      <c r="AC626" s="263"/>
      <c r="AD626" s="263"/>
      <c r="AE626" s="263"/>
      <c r="AF626" s="263"/>
      <c r="AG626" s="263"/>
      <c r="AH626" s="263"/>
      <c r="AI626" s="263"/>
      <c r="AJ626" s="263"/>
      <c r="AK626" s="263"/>
      <c r="AL626" s="263"/>
      <c r="AM626" s="263"/>
      <c r="AN626" s="263"/>
      <c r="AO626" s="263"/>
      <c r="AP626" s="263"/>
      <c r="AQ626" s="263"/>
      <c r="AR626" s="263"/>
      <c r="AS626" s="263"/>
      <c r="AT626" s="263"/>
      <c r="AU626" s="263"/>
      <c r="AV626" s="263"/>
      <c r="AW626" s="263"/>
      <c r="AX626" s="263"/>
      <c r="AY626" s="263"/>
      <c r="AZ626" s="263"/>
      <c r="BA626" s="263"/>
      <c r="BB626" s="263"/>
      <c r="BC626" s="263"/>
      <c r="BD626" s="263"/>
      <c r="BE626" s="263"/>
      <c r="BF626" s="263"/>
      <c r="BG626" s="263"/>
    </row>
    <row r="627" spans="1:59" s="212" customFormat="1" x14ac:dyDescent="0.3">
      <c r="A627" s="270"/>
      <c r="B627" s="271"/>
      <c r="J627" s="550"/>
      <c r="K627" s="263"/>
      <c r="L627" s="263"/>
      <c r="M627" s="263"/>
      <c r="N627" s="263"/>
      <c r="O627" s="263"/>
      <c r="P627" s="263"/>
      <c r="Q627" s="263"/>
      <c r="R627" s="263"/>
      <c r="S627" s="263"/>
      <c r="T627" s="263"/>
      <c r="U627" s="263"/>
      <c r="V627" s="263"/>
      <c r="W627" s="263"/>
      <c r="X627" s="263"/>
      <c r="Y627" s="263"/>
      <c r="Z627" s="263"/>
      <c r="AA627" s="263"/>
      <c r="AB627" s="263"/>
      <c r="AC627" s="263"/>
      <c r="AD627" s="263"/>
      <c r="AE627" s="263"/>
      <c r="AF627" s="263"/>
      <c r="AG627" s="263"/>
      <c r="AH627" s="263"/>
      <c r="AI627" s="263"/>
      <c r="AJ627" s="263"/>
      <c r="AK627" s="263"/>
      <c r="AL627" s="263"/>
      <c r="AM627" s="263"/>
      <c r="AN627" s="263"/>
      <c r="AO627" s="263"/>
      <c r="AP627" s="263"/>
      <c r="AQ627" s="263"/>
      <c r="AR627" s="263"/>
      <c r="AS627" s="263"/>
      <c r="AT627" s="263"/>
      <c r="AU627" s="263"/>
      <c r="AV627" s="263"/>
      <c r="AW627" s="263"/>
      <c r="AX627" s="263"/>
      <c r="AY627" s="263"/>
      <c r="AZ627" s="263"/>
      <c r="BA627" s="263"/>
      <c r="BB627" s="263"/>
      <c r="BC627" s="263"/>
      <c r="BD627" s="263"/>
      <c r="BE627" s="263"/>
      <c r="BF627" s="263"/>
      <c r="BG627" s="263"/>
    </row>
    <row r="628" spans="1:59" s="212" customFormat="1" x14ac:dyDescent="0.3">
      <c r="A628" s="270"/>
      <c r="B628" s="271"/>
      <c r="J628" s="550"/>
      <c r="K628" s="263"/>
      <c r="L628" s="263"/>
      <c r="M628" s="263"/>
      <c r="N628" s="263"/>
      <c r="O628" s="263"/>
      <c r="P628" s="263"/>
      <c r="Q628" s="263"/>
      <c r="R628" s="263"/>
      <c r="S628" s="263"/>
      <c r="T628" s="263"/>
      <c r="U628" s="263"/>
      <c r="V628" s="263"/>
      <c r="W628" s="263"/>
      <c r="X628" s="263"/>
      <c r="Y628" s="263"/>
      <c r="Z628" s="263"/>
      <c r="AA628" s="263"/>
      <c r="AB628" s="263"/>
      <c r="AC628" s="263"/>
      <c r="AD628" s="263"/>
      <c r="AE628" s="263"/>
      <c r="AF628" s="263"/>
      <c r="AG628" s="263"/>
      <c r="AH628" s="263"/>
      <c r="AI628" s="263"/>
      <c r="AJ628" s="263"/>
      <c r="AK628" s="263"/>
      <c r="AL628" s="263"/>
      <c r="AM628" s="263"/>
      <c r="AN628" s="263"/>
      <c r="AO628" s="263"/>
      <c r="AP628" s="263"/>
      <c r="AQ628" s="263"/>
      <c r="AR628" s="263"/>
      <c r="AS628" s="263"/>
      <c r="AT628" s="263"/>
      <c r="AU628" s="263"/>
      <c r="AV628" s="263"/>
      <c r="AW628" s="263"/>
      <c r="AX628" s="263"/>
      <c r="AY628" s="263"/>
      <c r="AZ628" s="263"/>
      <c r="BA628" s="263"/>
      <c r="BB628" s="263"/>
      <c r="BC628" s="263"/>
      <c r="BD628" s="263"/>
      <c r="BE628" s="263"/>
      <c r="BF628" s="263"/>
      <c r="BG628" s="263"/>
    </row>
    <row r="629" spans="1:59" s="212" customFormat="1" x14ac:dyDescent="0.3">
      <c r="A629" s="270"/>
      <c r="B629" s="271"/>
      <c r="J629" s="550"/>
      <c r="K629" s="263"/>
      <c r="L629" s="263"/>
      <c r="M629" s="263"/>
      <c r="N629" s="263"/>
      <c r="O629" s="263"/>
      <c r="P629" s="263"/>
      <c r="Q629" s="263"/>
      <c r="R629" s="263"/>
      <c r="S629" s="263"/>
      <c r="T629" s="263"/>
      <c r="U629" s="263"/>
      <c r="V629" s="263"/>
      <c r="W629" s="263"/>
      <c r="X629" s="263"/>
      <c r="Y629" s="263"/>
      <c r="Z629" s="263"/>
      <c r="AA629" s="263"/>
      <c r="AB629" s="263"/>
      <c r="AC629" s="263"/>
      <c r="AD629" s="263"/>
      <c r="AE629" s="263"/>
      <c r="AF629" s="263"/>
      <c r="AG629" s="263"/>
      <c r="AH629" s="263"/>
      <c r="AI629" s="263"/>
      <c r="AJ629" s="263"/>
      <c r="AK629" s="263"/>
      <c r="AL629" s="263"/>
      <c r="AM629" s="263"/>
      <c r="AN629" s="263"/>
      <c r="AO629" s="263"/>
      <c r="AP629" s="263"/>
      <c r="AQ629" s="263"/>
      <c r="AR629" s="263"/>
      <c r="AS629" s="263"/>
      <c r="AT629" s="263"/>
      <c r="AU629" s="263"/>
      <c r="AV629" s="263"/>
      <c r="AW629" s="263"/>
      <c r="AX629" s="263"/>
      <c r="AY629" s="263"/>
      <c r="AZ629" s="263"/>
      <c r="BA629" s="263"/>
      <c r="BB629" s="263"/>
      <c r="BC629" s="263"/>
      <c r="BD629" s="263"/>
      <c r="BE629" s="263"/>
      <c r="BF629" s="263"/>
      <c r="BG629" s="263"/>
    </row>
    <row r="630" spans="1:59" s="212" customFormat="1" x14ac:dyDescent="0.3">
      <c r="A630" s="270"/>
      <c r="B630" s="271"/>
      <c r="J630" s="550"/>
      <c r="K630" s="263"/>
      <c r="L630" s="263"/>
      <c r="M630" s="263"/>
      <c r="N630" s="263"/>
      <c r="O630" s="263"/>
      <c r="P630" s="263"/>
      <c r="Q630" s="263"/>
      <c r="R630" s="263"/>
      <c r="S630" s="263"/>
      <c r="T630" s="263"/>
      <c r="U630" s="263"/>
      <c r="V630" s="263"/>
      <c r="W630" s="263"/>
      <c r="X630" s="263"/>
      <c r="Y630" s="263"/>
      <c r="Z630" s="263"/>
      <c r="AA630" s="263"/>
      <c r="AB630" s="263"/>
      <c r="AC630" s="263"/>
      <c r="AD630" s="263"/>
      <c r="AE630" s="263"/>
      <c r="AF630" s="263"/>
      <c r="AG630" s="263"/>
      <c r="AH630" s="263"/>
      <c r="AI630" s="263"/>
      <c r="AJ630" s="263"/>
      <c r="AK630" s="263"/>
      <c r="AL630" s="263"/>
      <c r="AM630" s="263"/>
      <c r="AN630" s="263"/>
      <c r="AO630" s="263"/>
      <c r="AP630" s="263"/>
      <c r="AQ630" s="263"/>
      <c r="AR630" s="263"/>
      <c r="AS630" s="263"/>
      <c r="AT630" s="263"/>
      <c r="AU630" s="263"/>
      <c r="AV630" s="263"/>
      <c r="AW630" s="263"/>
      <c r="AX630" s="263"/>
      <c r="AY630" s="263"/>
      <c r="AZ630" s="263"/>
      <c r="BA630" s="263"/>
      <c r="BB630" s="263"/>
      <c r="BC630" s="263"/>
      <c r="BD630" s="263"/>
      <c r="BE630" s="263"/>
      <c r="BF630" s="263"/>
      <c r="BG630" s="263"/>
    </row>
    <row r="631" spans="1:59" s="212" customFormat="1" x14ac:dyDescent="0.3">
      <c r="A631" s="270"/>
      <c r="B631" s="271"/>
      <c r="J631" s="550"/>
      <c r="K631" s="263"/>
      <c r="L631" s="263"/>
      <c r="M631" s="263"/>
      <c r="N631" s="263"/>
      <c r="O631" s="263"/>
      <c r="P631" s="263"/>
      <c r="Q631" s="263"/>
      <c r="R631" s="263"/>
      <c r="S631" s="263"/>
      <c r="T631" s="263"/>
      <c r="U631" s="263"/>
      <c r="V631" s="263"/>
      <c r="W631" s="263"/>
      <c r="X631" s="263"/>
      <c r="Y631" s="263"/>
      <c r="Z631" s="263"/>
      <c r="AA631" s="263"/>
      <c r="AB631" s="263"/>
      <c r="AC631" s="263"/>
      <c r="AD631" s="263"/>
      <c r="AE631" s="263"/>
      <c r="AF631" s="263"/>
      <c r="AG631" s="263"/>
      <c r="AH631" s="263"/>
      <c r="AI631" s="263"/>
      <c r="AJ631" s="263"/>
      <c r="AK631" s="263"/>
      <c r="AL631" s="263"/>
      <c r="AM631" s="263"/>
      <c r="AN631" s="263"/>
      <c r="AO631" s="263"/>
      <c r="AP631" s="263"/>
      <c r="AQ631" s="263"/>
      <c r="AR631" s="263"/>
      <c r="AS631" s="263"/>
      <c r="AT631" s="263"/>
      <c r="AU631" s="263"/>
      <c r="AV631" s="263"/>
      <c r="AW631" s="263"/>
      <c r="AX631" s="263"/>
      <c r="AY631" s="263"/>
      <c r="AZ631" s="263"/>
      <c r="BA631" s="263"/>
      <c r="BB631" s="263"/>
      <c r="BC631" s="263"/>
      <c r="BD631" s="263"/>
      <c r="BE631" s="263"/>
      <c r="BF631" s="263"/>
      <c r="BG631" s="263"/>
    </row>
    <row r="632" spans="1:59" s="212" customFormat="1" x14ac:dyDescent="0.3">
      <c r="A632" s="270"/>
      <c r="B632" s="271"/>
      <c r="J632" s="550"/>
      <c r="K632" s="263"/>
      <c r="L632" s="263"/>
      <c r="M632" s="263"/>
      <c r="N632" s="263"/>
      <c r="O632" s="263"/>
      <c r="P632" s="263"/>
      <c r="Q632" s="263"/>
      <c r="R632" s="263"/>
      <c r="S632" s="263"/>
      <c r="T632" s="263"/>
      <c r="U632" s="263"/>
      <c r="V632" s="263"/>
      <c r="W632" s="263"/>
      <c r="X632" s="263"/>
      <c r="Y632" s="263"/>
      <c r="Z632" s="263"/>
      <c r="AA632" s="263"/>
      <c r="AB632" s="263"/>
      <c r="AC632" s="263"/>
      <c r="AD632" s="263"/>
      <c r="AE632" s="263"/>
      <c r="AF632" s="263"/>
      <c r="AG632" s="263"/>
      <c r="AH632" s="263"/>
      <c r="AI632" s="263"/>
      <c r="AJ632" s="263"/>
      <c r="AK632" s="263"/>
      <c r="AL632" s="263"/>
      <c r="AM632" s="263"/>
      <c r="AN632" s="263"/>
      <c r="AO632" s="263"/>
      <c r="AP632" s="263"/>
      <c r="AQ632" s="263"/>
      <c r="AR632" s="263"/>
      <c r="AS632" s="263"/>
      <c r="AT632" s="263"/>
      <c r="AU632" s="263"/>
      <c r="AV632" s="263"/>
      <c r="AW632" s="263"/>
      <c r="AX632" s="263"/>
      <c r="AY632" s="263"/>
      <c r="AZ632" s="263"/>
      <c r="BA632" s="263"/>
      <c r="BB632" s="263"/>
      <c r="BC632" s="263"/>
      <c r="BD632" s="263"/>
      <c r="BE632" s="263"/>
      <c r="BF632" s="263"/>
      <c r="BG632" s="263"/>
    </row>
    <row r="633" spans="1:59" s="212" customFormat="1" x14ac:dyDescent="0.3">
      <c r="A633" s="270"/>
      <c r="B633" s="271"/>
      <c r="J633" s="550"/>
      <c r="K633" s="263"/>
      <c r="L633" s="263"/>
      <c r="M633" s="263"/>
      <c r="N633" s="263"/>
      <c r="O633" s="263"/>
      <c r="P633" s="263"/>
      <c r="Q633" s="263"/>
      <c r="R633" s="263"/>
      <c r="S633" s="263"/>
      <c r="T633" s="263"/>
      <c r="U633" s="263"/>
      <c r="V633" s="263"/>
      <c r="W633" s="263"/>
      <c r="X633" s="263"/>
      <c r="Y633" s="263"/>
      <c r="Z633" s="263"/>
      <c r="AA633" s="263"/>
      <c r="AB633" s="263"/>
      <c r="AC633" s="263"/>
      <c r="AD633" s="263"/>
      <c r="AE633" s="263"/>
      <c r="AF633" s="263"/>
      <c r="AG633" s="263"/>
      <c r="AH633" s="263"/>
      <c r="AI633" s="263"/>
      <c r="AJ633" s="263"/>
      <c r="AK633" s="263"/>
      <c r="AL633" s="263"/>
      <c r="AM633" s="263"/>
      <c r="AN633" s="263"/>
      <c r="AO633" s="263"/>
      <c r="AP633" s="263"/>
      <c r="AQ633" s="263"/>
      <c r="AR633" s="263"/>
      <c r="AS633" s="263"/>
      <c r="AT633" s="263"/>
      <c r="AU633" s="263"/>
      <c r="AV633" s="263"/>
      <c r="AW633" s="263"/>
      <c r="AX633" s="263"/>
      <c r="AY633" s="263"/>
      <c r="AZ633" s="263"/>
      <c r="BA633" s="263"/>
      <c r="BB633" s="263"/>
      <c r="BC633" s="263"/>
      <c r="BD633" s="263"/>
      <c r="BE633" s="263"/>
      <c r="BF633" s="263"/>
      <c r="BG633" s="263"/>
    </row>
    <row r="634" spans="1:59" s="212" customFormat="1" x14ac:dyDescent="0.3">
      <c r="A634" s="270"/>
      <c r="B634" s="271"/>
      <c r="J634" s="550"/>
      <c r="K634" s="263"/>
      <c r="L634" s="263"/>
      <c r="M634" s="263"/>
      <c r="N634" s="263"/>
      <c r="O634" s="263"/>
      <c r="P634" s="263"/>
      <c r="Q634" s="263"/>
      <c r="R634" s="263"/>
      <c r="S634" s="263"/>
      <c r="T634" s="263"/>
      <c r="U634" s="263"/>
      <c r="V634" s="263"/>
      <c r="W634" s="263"/>
      <c r="X634" s="263"/>
      <c r="Y634" s="263"/>
      <c r="Z634" s="263"/>
      <c r="AA634" s="263"/>
      <c r="AB634" s="263"/>
      <c r="AC634" s="263"/>
      <c r="AD634" s="263"/>
      <c r="AE634" s="263"/>
      <c r="AF634" s="263"/>
      <c r="AG634" s="263"/>
      <c r="AH634" s="263"/>
      <c r="AI634" s="263"/>
      <c r="AJ634" s="263"/>
      <c r="AK634" s="263"/>
      <c r="AL634" s="263"/>
      <c r="AM634" s="263"/>
      <c r="AN634" s="263"/>
      <c r="AO634" s="263"/>
      <c r="AP634" s="263"/>
      <c r="AQ634" s="263"/>
      <c r="AR634" s="263"/>
      <c r="AS634" s="263"/>
      <c r="AT634" s="263"/>
      <c r="AU634" s="263"/>
      <c r="AV634" s="263"/>
      <c r="AW634" s="263"/>
      <c r="AX634" s="263"/>
      <c r="AY634" s="263"/>
      <c r="AZ634" s="263"/>
      <c r="BA634" s="263"/>
      <c r="BB634" s="263"/>
      <c r="BC634" s="263"/>
      <c r="BD634" s="263"/>
      <c r="BE634" s="263"/>
      <c r="BF634" s="263"/>
      <c r="BG634" s="263"/>
    </row>
    <row r="635" spans="1:59" s="212" customFormat="1" x14ac:dyDescent="0.3">
      <c r="A635" s="270"/>
      <c r="B635" s="271"/>
      <c r="J635" s="550"/>
      <c r="K635" s="263"/>
      <c r="L635" s="263"/>
      <c r="M635" s="263"/>
      <c r="N635" s="263"/>
      <c r="O635" s="263"/>
      <c r="P635" s="263"/>
      <c r="Q635" s="263"/>
      <c r="R635" s="263"/>
      <c r="S635" s="263"/>
      <c r="T635" s="263"/>
      <c r="U635" s="263"/>
      <c r="V635" s="263"/>
      <c r="W635" s="263"/>
      <c r="X635" s="263"/>
      <c r="Y635" s="263"/>
      <c r="Z635" s="263"/>
      <c r="AA635" s="263"/>
      <c r="AB635" s="263"/>
      <c r="AC635" s="263"/>
      <c r="AD635" s="263"/>
      <c r="AE635" s="263"/>
      <c r="AF635" s="263"/>
      <c r="AG635" s="263"/>
      <c r="AH635" s="263"/>
      <c r="AI635" s="263"/>
      <c r="AJ635" s="263"/>
      <c r="AK635" s="263"/>
      <c r="AL635" s="263"/>
      <c r="AM635" s="263"/>
      <c r="AN635" s="263"/>
      <c r="AO635" s="263"/>
      <c r="AP635" s="263"/>
      <c r="AQ635" s="263"/>
      <c r="AR635" s="263"/>
      <c r="AS635" s="263"/>
      <c r="AT635" s="263"/>
      <c r="AU635" s="263"/>
      <c r="AV635" s="263"/>
      <c r="AW635" s="263"/>
      <c r="AX635" s="263"/>
      <c r="AY635" s="263"/>
      <c r="AZ635" s="263"/>
      <c r="BA635" s="263"/>
      <c r="BB635" s="263"/>
      <c r="BC635" s="263"/>
      <c r="BD635" s="263"/>
      <c r="BE635" s="263"/>
      <c r="BF635" s="263"/>
      <c r="BG635" s="263"/>
    </row>
    <row r="636" spans="1:59" s="212" customFormat="1" x14ac:dyDescent="0.3">
      <c r="A636" s="270"/>
      <c r="B636" s="271"/>
      <c r="J636" s="550"/>
      <c r="K636" s="263"/>
      <c r="L636" s="263"/>
      <c r="M636" s="263"/>
      <c r="N636" s="263"/>
      <c r="O636" s="263"/>
      <c r="P636" s="263"/>
      <c r="Q636" s="263"/>
      <c r="R636" s="263"/>
      <c r="S636" s="263"/>
      <c r="T636" s="263"/>
      <c r="U636" s="263"/>
      <c r="V636" s="263"/>
      <c r="W636" s="263"/>
      <c r="X636" s="263"/>
      <c r="Y636" s="263"/>
      <c r="Z636" s="263"/>
      <c r="AA636" s="263"/>
      <c r="AB636" s="263"/>
      <c r="AC636" s="263"/>
      <c r="AD636" s="263"/>
      <c r="AE636" s="263"/>
      <c r="AF636" s="263"/>
      <c r="AG636" s="263"/>
      <c r="AH636" s="263"/>
      <c r="AI636" s="263"/>
      <c r="AJ636" s="263"/>
      <c r="AK636" s="263"/>
      <c r="AL636" s="263"/>
      <c r="AM636" s="263"/>
      <c r="AN636" s="263"/>
      <c r="AO636" s="263"/>
      <c r="AP636" s="263"/>
      <c r="AQ636" s="263"/>
      <c r="AR636" s="263"/>
      <c r="AS636" s="263"/>
      <c r="AT636" s="263"/>
      <c r="AU636" s="263"/>
      <c r="AV636" s="263"/>
      <c r="AW636" s="263"/>
      <c r="AX636" s="263"/>
      <c r="AY636" s="263"/>
      <c r="AZ636" s="263"/>
      <c r="BA636" s="263"/>
      <c r="BB636" s="263"/>
      <c r="BC636" s="263"/>
      <c r="BD636" s="263"/>
      <c r="BE636" s="263"/>
      <c r="BF636" s="263"/>
      <c r="BG636" s="263"/>
    </row>
    <row r="637" spans="1:59" s="212" customFormat="1" x14ac:dyDescent="0.3">
      <c r="A637" s="270"/>
      <c r="B637" s="271"/>
      <c r="J637" s="550"/>
      <c r="K637" s="263"/>
      <c r="L637" s="263"/>
      <c r="M637" s="263"/>
      <c r="N637" s="263"/>
      <c r="O637" s="263"/>
      <c r="P637" s="263"/>
      <c r="Q637" s="263"/>
      <c r="R637" s="263"/>
      <c r="S637" s="263"/>
      <c r="T637" s="263"/>
      <c r="U637" s="263"/>
      <c r="V637" s="263"/>
      <c r="W637" s="263"/>
      <c r="X637" s="263"/>
      <c r="Y637" s="263"/>
      <c r="Z637" s="263"/>
      <c r="AA637" s="263"/>
      <c r="AB637" s="263"/>
      <c r="AC637" s="263"/>
      <c r="AD637" s="263"/>
      <c r="AE637" s="263"/>
      <c r="AF637" s="263"/>
      <c r="AG637" s="263"/>
      <c r="AH637" s="263"/>
      <c r="AI637" s="263"/>
      <c r="AJ637" s="263"/>
      <c r="AK637" s="263"/>
      <c r="AL637" s="263"/>
      <c r="AM637" s="263"/>
      <c r="AN637" s="263"/>
      <c r="AO637" s="263"/>
      <c r="AP637" s="263"/>
      <c r="AQ637" s="263"/>
      <c r="AR637" s="263"/>
      <c r="AS637" s="263"/>
      <c r="AT637" s="263"/>
      <c r="AU637" s="263"/>
      <c r="AV637" s="263"/>
      <c r="AW637" s="263"/>
      <c r="AX637" s="263"/>
      <c r="AY637" s="263"/>
      <c r="AZ637" s="263"/>
      <c r="BA637" s="263"/>
      <c r="BB637" s="263"/>
      <c r="BC637" s="263"/>
      <c r="BD637" s="263"/>
      <c r="BE637" s="263"/>
      <c r="BF637" s="263"/>
      <c r="BG637" s="263"/>
    </row>
    <row r="638" spans="1:59" s="212" customFormat="1" x14ac:dyDescent="0.3">
      <c r="A638" s="270"/>
      <c r="B638" s="271"/>
      <c r="J638" s="550"/>
      <c r="K638" s="263"/>
      <c r="L638" s="263"/>
      <c r="M638" s="263"/>
      <c r="N638" s="263"/>
      <c r="O638" s="263"/>
      <c r="P638" s="263"/>
      <c r="Q638" s="263"/>
      <c r="R638" s="263"/>
      <c r="S638" s="263"/>
      <c r="T638" s="263"/>
      <c r="U638" s="263"/>
      <c r="V638" s="263"/>
      <c r="W638" s="263"/>
      <c r="X638" s="263"/>
      <c r="Y638" s="263"/>
      <c r="Z638" s="263"/>
      <c r="AA638" s="263"/>
      <c r="AB638" s="263"/>
      <c r="AC638" s="263"/>
      <c r="AD638" s="263"/>
      <c r="AE638" s="263"/>
      <c r="AF638" s="263"/>
      <c r="AG638" s="263"/>
      <c r="AH638" s="263"/>
      <c r="AI638" s="263"/>
      <c r="AJ638" s="263"/>
      <c r="AK638" s="263"/>
      <c r="AL638" s="263"/>
      <c r="AM638" s="263"/>
      <c r="AN638" s="263"/>
      <c r="AO638" s="263"/>
      <c r="AP638" s="263"/>
      <c r="AQ638" s="263"/>
      <c r="AR638" s="263"/>
      <c r="AS638" s="263"/>
      <c r="AT638" s="263"/>
      <c r="AU638" s="263"/>
      <c r="AV638" s="263"/>
      <c r="AW638" s="263"/>
      <c r="AX638" s="263"/>
      <c r="AY638" s="263"/>
      <c r="AZ638" s="263"/>
      <c r="BA638" s="263"/>
      <c r="BB638" s="263"/>
      <c r="BC638" s="263"/>
      <c r="BD638" s="263"/>
      <c r="BE638" s="263"/>
      <c r="BF638" s="263"/>
      <c r="BG638" s="263"/>
    </row>
    <row r="639" spans="1:59" s="212" customFormat="1" x14ac:dyDescent="0.3">
      <c r="A639" s="270"/>
      <c r="B639" s="271"/>
      <c r="J639" s="550"/>
      <c r="K639" s="263"/>
      <c r="L639" s="263"/>
      <c r="M639" s="263"/>
      <c r="N639" s="263"/>
      <c r="O639" s="263"/>
      <c r="P639" s="263"/>
      <c r="Q639" s="263"/>
      <c r="R639" s="263"/>
      <c r="S639" s="263"/>
      <c r="T639" s="263"/>
      <c r="U639" s="263"/>
      <c r="V639" s="263"/>
      <c r="W639" s="263"/>
      <c r="X639" s="263"/>
      <c r="Y639" s="263"/>
      <c r="Z639" s="263"/>
      <c r="AA639" s="263"/>
      <c r="AB639" s="263"/>
      <c r="AC639" s="263"/>
      <c r="AD639" s="263"/>
      <c r="AE639" s="263"/>
      <c r="AF639" s="263"/>
      <c r="AG639" s="263"/>
      <c r="AH639" s="263"/>
      <c r="AI639" s="263"/>
      <c r="AJ639" s="263"/>
      <c r="AK639" s="263"/>
      <c r="AL639" s="263"/>
      <c r="AM639" s="263"/>
      <c r="AN639" s="263"/>
      <c r="AO639" s="263"/>
      <c r="AP639" s="263"/>
      <c r="AQ639" s="263"/>
      <c r="AR639" s="263"/>
      <c r="AS639" s="263"/>
      <c r="AT639" s="263"/>
      <c r="AU639" s="263"/>
      <c r="AV639" s="263"/>
      <c r="AW639" s="263"/>
      <c r="AX639" s="263"/>
      <c r="AY639" s="263"/>
      <c r="AZ639" s="263"/>
      <c r="BA639" s="263"/>
      <c r="BB639" s="263"/>
      <c r="BC639" s="263"/>
      <c r="BD639" s="263"/>
      <c r="BE639" s="263"/>
      <c r="BF639" s="263"/>
      <c r="BG639" s="263"/>
    </row>
    <row r="640" spans="1:59" s="212" customFormat="1" x14ac:dyDescent="0.3">
      <c r="A640" s="270"/>
      <c r="B640" s="271"/>
      <c r="J640" s="550"/>
      <c r="K640" s="263"/>
      <c r="L640" s="263"/>
      <c r="M640" s="263"/>
      <c r="N640" s="263"/>
      <c r="O640" s="263"/>
      <c r="P640" s="263"/>
      <c r="Q640" s="263"/>
      <c r="R640" s="263"/>
      <c r="S640" s="263"/>
      <c r="T640" s="263"/>
      <c r="U640" s="263"/>
      <c r="V640" s="263"/>
      <c r="W640" s="263"/>
      <c r="X640" s="263"/>
      <c r="Y640" s="263"/>
      <c r="Z640" s="263"/>
      <c r="AA640" s="263"/>
      <c r="AB640" s="263"/>
      <c r="AC640" s="263"/>
      <c r="AD640" s="263"/>
      <c r="AE640" s="263"/>
      <c r="AF640" s="263"/>
      <c r="AG640" s="263"/>
      <c r="AH640" s="263"/>
      <c r="AI640" s="263"/>
      <c r="AJ640" s="263"/>
      <c r="AK640" s="263"/>
      <c r="AL640" s="263"/>
      <c r="AM640" s="263"/>
      <c r="AN640" s="263"/>
      <c r="AO640" s="263"/>
      <c r="AP640" s="263"/>
      <c r="AQ640" s="263"/>
      <c r="AR640" s="263"/>
      <c r="AS640" s="263"/>
      <c r="AT640" s="263"/>
      <c r="AU640" s="263"/>
      <c r="AV640" s="263"/>
      <c r="AW640" s="263"/>
      <c r="AX640" s="263"/>
      <c r="AY640" s="263"/>
      <c r="AZ640" s="263"/>
      <c r="BA640" s="263"/>
      <c r="BB640" s="263"/>
      <c r="BC640" s="263"/>
      <c r="BD640" s="263"/>
      <c r="BE640" s="263"/>
      <c r="BF640" s="263"/>
      <c r="BG640" s="263"/>
    </row>
  </sheetData>
  <mergeCells count="45">
    <mergeCell ref="B3:I3"/>
    <mergeCell ref="C5:I5"/>
    <mergeCell ref="A250:A252"/>
    <mergeCell ref="B250:B252"/>
    <mergeCell ref="C250:I250"/>
    <mergeCell ref="C251:C252"/>
    <mergeCell ref="D251:G251"/>
    <mergeCell ref="H251:H252"/>
    <mergeCell ref="I251:I252"/>
    <mergeCell ref="A205:A207"/>
    <mergeCell ref="B205:B207"/>
    <mergeCell ref="C205:I205"/>
    <mergeCell ref="C206:C207"/>
    <mergeCell ref="D206:G206"/>
    <mergeCell ref="H206:H207"/>
    <mergeCell ref="I206:I207"/>
    <mergeCell ref="A152:A154"/>
    <mergeCell ref="B152:B154"/>
    <mergeCell ref="C152:I152"/>
    <mergeCell ref="C153:C154"/>
    <mergeCell ref="D153:G153"/>
    <mergeCell ref="H153:H154"/>
    <mergeCell ref="I153:I154"/>
    <mergeCell ref="A95:A97"/>
    <mergeCell ref="B95:B97"/>
    <mergeCell ref="C95:I95"/>
    <mergeCell ref="C96:C97"/>
    <mergeCell ref="D96:G96"/>
    <mergeCell ref="H96:H97"/>
    <mergeCell ref="I96:I97"/>
    <mergeCell ref="A48:A50"/>
    <mergeCell ref="B48:B50"/>
    <mergeCell ref="C48:I48"/>
    <mergeCell ref="C49:C50"/>
    <mergeCell ref="D49:G49"/>
    <mergeCell ref="H49:H50"/>
    <mergeCell ref="I49:I50"/>
    <mergeCell ref="B4:F4"/>
    <mergeCell ref="A6:A8"/>
    <mergeCell ref="B6:B8"/>
    <mergeCell ref="C6:I6"/>
    <mergeCell ref="C7:C8"/>
    <mergeCell ref="D7:G7"/>
    <mergeCell ref="H7:H8"/>
    <mergeCell ref="I7:I8"/>
  </mergeCells>
  <pageMargins left="0.7" right="0.7" top="0.75" bottom="0.75" header="0.3" footer="0.3"/>
  <pageSetup paperSize="9" scale="65" fitToHeight="0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3"/>
  <sheetViews>
    <sheetView workbookViewId="0">
      <selection sqref="A1:IV65536"/>
    </sheetView>
  </sheetViews>
  <sheetFormatPr defaultColWidth="9.109375" defaultRowHeight="10.199999999999999" x14ac:dyDescent="0.2"/>
  <cols>
    <col min="1" max="1" width="9.44140625" style="12" customWidth="1"/>
    <col min="2" max="2" width="32.88671875" style="12" customWidth="1"/>
    <col min="3" max="3" width="9.5546875" style="12" customWidth="1"/>
    <col min="4" max="5" width="9.6640625" style="12" customWidth="1"/>
    <col min="6" max="6" width="10" style="12" customWidth="1"/>
    <col min="7" max="7" width="12.6640625" style="12" customWidth="1"/>
    <col min="8" max="14" width="9.109375" style="12"/>
    <col min="15" max="15" width="9.109375" style="12" customWidth="1"/>
    <col min="16" max="18" width="9.109375" style="12"/>
    <col min="19" max="19" width="9.109375" style="12" customWidth="1"/>
    <col min="20" max="16384" width="9.109375" style="12"/>
  </cols>
  <sheetData>
    <row r="1" spans="1:6" x14ac:dyDescent="0.2">
      <c r="A1" s="10"/>
      <c r="B1" s="10"/>
      <c r="C1" s="11"/>
      <c r="D1" s="11"/>
      <c r="E1" s="11"/>
      <c r="F1" s="11"/>
    </row>
    <row r="2" spans="1:6" x14ac:dyDescent="0.2">
      <c r="A2" s="620" t="s">
        <v>117</v>
      </c>
      <c r="B2" s="620"/>
      <c r="C2" s="620"/>
      <c r="D2" s="620"/>
      <c r="E2" s="13"/>
      <c r="F2" s="13"/>
    </row>
    <row r="3" spans="1:6" x14ac:dyDescent="0.2">
      <c r="A3" s="620" t="s">
        <v>0</v>
      </c>
      <c r="B3" s="620"/>
      <c r="C3" s="13"/>
      <c r="D3" s="13"/>
      <c r="E3" s="13"/>
      <c r="F3" s="13"/>
    </row>
    <row r="4" spans="1:6" x14ac:dyDescent="0.2">
      <c r="A4" s="118" t="s">
        <v>1</v>
      </c>
      <c r="B4" s="14"/>
      <c r="C4" s="13"/>
      <c r="D4" s="13"/>
      <c r="E4" s="13"/>
      <c r="F4" s="13"/>
    </row>
    <row r="5" spans="1:6" x14ac:dyDescent="0.2">
      <c r="A5" s="620" t="s">
        <v>195</v>
      </c>
      <c r="B5" s="620"/>
      <c r="C5" s="13"/>
      <c r="D5" s="13"/>
      <c r="E5" s="13"/>
      <c r="F5" s="13"/>
    </row>
    <row r="6" spans="1:6" x14ac:dyDescent="0.2">
      <c r="A6" s="118"/>
      <c r="B6" s="14"/>
      <c r="C6" s="13"/>
      <c r="D6" s="13"/>
      <c r="E6" s="13"/>
      <c r="F6" s="13"/>
    </row>
    <row r="7" spans="1:6" x14ac:dyDescent="0.2">
      <c r="A7" s="116" t="s">
        <v>2</v>
      </c>
      <c r="B7" s="116" t="s">
        <v>196</v>
      </c>
      <c r="C7" s="17"/>
      <c r="D7" s="13"/>
      <c r="E7" s="13"/>
      <c r="F7" s="13"/>
    </row>
    <row r="8" spans="1:6" x14ac:dyDescent="0.2">
      <c r="A8" s="116" t="s">
        <v>197</v>
      </c>
      <c r="B8" s="16"/>
      <c r="C8" s="17"/>
      <c r="D8" s="13"/>
      <c r="E8" s="13"/>
      <c r="F8" s="13"/>
    </row>
    <row r="9" spans="1:6" x14ac:dyDescent="0.2">
      <c r="A9" s="15"/>
      <c r="B9" s="16" t="s">
        <v>198</v>
      </c>
      <c r="C9" s="17"/>
      <c r="D9" s="17"/>
      <c r="E9" s="17"/>
      <c r="F9" s="17"/>
    </row>
    <row r="10" spans="1:6" x14ac:dyDescent="0.2">
      <c r="A10" s="15"/>
      <c r="B10" s="18"/>
      <c r="C10" s="17"/>
      <c r="D10" s="76"/>
      <c r="E10" s="79"/>
      <c r="F10" s="17"/>
    </row>
    <row r="11" spans="1:6" ht="30.75" customHeight="1" x14ac:dyDescent="0.2">
      <c r="A11" s="117" t="s">
        <v>186</v>
      </c>
      <c r="B11" s="621"/>
      <c r="C11" s="621"/>
      <c r="D11" s="621"/>
      <c r="E11" s="621"/>
      <c r="F11" s="621"/>
    </row>
    <row r="12" spans="1:6" ht="15" customHeight="1" x14ac:dyDescent="0.2">
      <c r="A12" s="19"/>
      <c r="B12" s="20"/>
      <c r="C12" s="11"/>
      <c r="D12" s="11"/>
      <c r="E12" s="11"/>
      <c r="F12" s="11"/>
    </row>
    <row r="13" spans="1:6" x14ac:dyDescent="0.2">
      <c r="A13" s="622" t="s">
        <v>180</v>
      </c>
      <c r="B13" s="622"/>
      <c r="C13" s="11"/>
      <c r="D13" s="11"/>
      <c r="E13" s="11"/>
      <c r="F13" s="11"/>
    </row>
    <row r="14" spans="1:6" ht="10.8" thickBot="1" x14ac:dyDescent="0.25">
      <c r="A14" s="20"/>
      <c r="B14" s="20"/>
      <c r="C14" s="11"/>
      <c r="D14" s="21" t="s">
        <v>3</v>
      </c>
      <c r="E14" s="11"/>
      <c r="F14" s="11"/>
    </row>
    <row r="15" spans="1:6" ht="31.2" thickBot="1" x14ac:dyDescent="0.25">
      <c r="A15" s="22" t="s">
        <v>4</v>
      </c>
      <c r="B15" s="23" t="s">
        <v>5</v>
      </c>
      <c r="C15" s="24" t="s">
        <v>6</v>
      </c>
      <c r="D15" s="24" t="s">
        <v>7</v>
      </c>
      <c r="E15" s="24" t="s">
        <v>8</v>
      </c>
      <c r="F15" s="69" t="s">
        <v>9</v>
      </c>
    </row>
    <row r="16" spans="1:6" ht="21" thickBot="1" x14ac:dyDescent="0.25">
      <c r="A16" s="25">
        <v>741</v>
      </c>
      <c r="B16" s="26" t="s">
        <v>10</v>
      </c>
      <c r="C16" s="27"/>
      <c r="D16" s="28">
        <v>500000</v>
      </c>
      <c r="E16" s="28"/>
      <c r="F16" s="70">
        <f>SUM(D16:E16)</f>
        <v>500000</v>
      </c>
    </row>
    <row r="17" spans="1:6" ht="10.8" thickBot="1" x14ac:dyDescent="0.25">
      <c r="A17" s="29">
        <v>74237304</v>
      </c>
      <c r="B17" s="30" t="s">
        <v>120</v>
      </c>
      <c r="C17" s="31"/>
      <c r="D17" s="32">
        <v>20000000</v>
      </c>
      <c r="E17" s="32"/>
      <c r="F17" s="71">
        <f t="shared" ref="F17:F22" si="0">SUM(C17:E17)</f>
        <v>20000000</v>
      </c>
    </row>
    <row r="18" spans="1:6" ht="20.399999999999999" x14ac:dyDescent="0.2">
      <c r="A18" s="33">
        <v>74237305</v>
      </c>
      <c r="B18" s="34" t="s">
        <v>11</v>
      </c>
      <c r="C18" s="31"/>
      <c r="D18" s="32">
        <v>128368049</v>
      </c>
      <c r="E18" s="32"/>
      <c r="F18" s="71">
        <f t="shared" si="0"/>
        <v>128368049</v>
      </c>
    </row>
    <row r="19" spans="1:6" ht="10.8" thickBot="1" x14ac:dyDescent="0.25">
      <c r="A19" s="29">
        <v>74237310</v>
      </c>
      <c r="B19" s="30" t="s">
        <v>12</v>
      </c>
      <c r="C19" s="31"/>
      <c r="D19" s="32">
        <v>3000000</v>
      </c>
      <c r="E19" s="32"/>
      <c r="F19" s="71">
        <f t="shared" si="0"/>
        <v>3000000</v>
      </c>
    </row>
    <row r="20" spans="1:6" ht="20.399999999999999" x14ac:dyDescent="0.2">
      <c r="A20" s="33">
        <v>74237313</v>
      </c>
      <c r="B20" s="34" t="s">
        <v>13</v>
      </c>
      <c r="C20" s="31"/>
      <c r="D20" s="32">
        <v>25000000</v>
      </c>
      <c r="E20" s="32"/>
      <c r="F20" s="71">
        <f t="shared" si="0"/>
        <v>25000000</v>
      </c>
    </row>
    <row r="21" spans="1:6" ht="10.8" thickBot="1" x14ac:dyDescent="0.25">
      <c r="A21" s="29">
        <v>74237314</v>
      </c>
      <c r="B21" s="30" t="s">
        <v>14</v>
      </c>
      <c r="C21" s="31"/>
      <c r="D21" s="32">
        <v>28000000</v>
      </c>
      <c r="E21" s="32"/>
      <c r="F21" s="71">
        <f t="shared" si="0"/>
        <v>28000000</v>
      </c>
    </row>
    <row r="22" spans="1:6" ht="10.8" thickBot="1" x14ac:dyDescent="0.25">
      <c r="A22" s="29">
        <v>74237315</v>
      </c>
      <c r="B22" s="30" t="s">
        <v>15</v>
      </c>
      <c r="C22" s="31"/>
      <c r="D22" s="32">
        <v>4000000</v>
      </c>
      <c r="E22" s="32"/>
      <c r="F22" s="71">
        <f t="shared" si="0"/>
        <v>4000000</v>
      </c>
    </row>
    <row r="23" spans="1:6" ht="10.8" thickBot="1" x14ac:dyDescent="0.25">
      <c r="A23" s="35">
        <v>742</v>
      </c>
      <c r="B23" s="36" t="s">
        <v>16</v>
      </c>
      <c r="C23" s="37"/>
      <c r="D23" s="38">
        <f>SUM(D17:D22)</f>
        <v>208368049</v>
      </c>
      <c r="E23" s="38"/>
      <c r="F23" s="72">
        <f>SUM(F17:F22)</f>
        <v>208368049</v>
      </c>
    </row>
    <row r="24" spans="1:6" ht="21" thickBot="1" x14ac:dyDescent="0.25">
      <c r="A24" s="39">
        <v>772113</v>
      </c>
      <c r="B24" s="40" t="s">
        <v>121</v>
      </c>
      <c r="C24" s="31"/>
      <c r="D24" s="32"/>
      <c r="E24" s="32">
        <v>300000</v>
      </c>
      <c r="F24" s="71">
        <f>SUM(C24:E24)</f>
        <v>300000</v>
      </c>
    </row>
    <row r="25" spans="1:6" ht="10.8" thickBot="1" x14ac:dyDescent="0.25">
      <c r="A25" s="25">
        <v>772</v>
      </c>
      <c r="B25" s="41" t="s">
        <v>122</v>
      </c>
      <c r="C25" s="37"/>
      <c r="D25" s="38"/>
      <c r="E25" s="38">
        <f>SUM(E24)</f>
        <v>300000</v>
      </c>
      <c r="F25" s="72">
        <f>SUM(F24)</f>
        <v>300000</v>
      </c>
    </row>
    <row r="26" spans="1:6" ht="10.8" thickBot="1" x14ac:dyDescent="0.25">
      <c r="A26" s="29">
        <v>781112010</v>
      </c>
      <c r="B26" s="30" t="s">
        <v>17</v>
      </c>
      <c r="C26" s="31">
        <v>215000000</v>
      </c>
      <c r="D26" s="32"/>
      <c r="E26" s="32"/>
      <c r="F26" s="71">
        <f>SUM(C26:E26)</f>
        <v>215000000</v>
      </c>
    </row>
    <row r="27" spans="1:6" ht="10.8" thickBot="1" x14ac:dyDescent="0.25">
      <c r="A27" s="29">
        <v>781112011</v>
      </c>
      <c r="B27" s="30" t="s">
        <v>18</v>
      </c>
      <c r="C27" s="31">
        <v>64318000</v>
      </c>
      <c r="D27" s="32"/>
      <c r="E27" s="32"/>
      <c r="F27" s="71">
        <f>SUM(C27:E27)</f>
        <v>64318000</v>
      </c>
    </row>
    <row r="28" spans="1:6" ht="10.8" thickBot="1" x14ac:dyDescent="0.25">
      <c r="A28" s="25">
        <v>781</v>
      </c>
      <c r="B28" s="41" t="s">
        <v>123</v>
      </c>
      <c r="C28" s="37">
        <f>SUM(C16:C27)</f>
        <v>279318000</v>
      </c>
      <c r="D28" s="38"/>
      <c r="E28" s="32">
        <f>SUM(E26:E27)</f>
        <v>0</v>
      </c>
      <c r="F28" s="72">
        <f>SUM(F26:F27)</f>
        <v>279318000</v>
      </c>
    </row>
    <row r="29" spans="1:6" ht="10.8" thickBot="1" x14ac:dyDescent="0.25">
      <c r="A29" s="29">
        <v>812100</v>
      </c>
      <c r="B29" s="30" t="s">
        <v>19</v>
      </c>
      <c r="C29" s="31"/>
      <c r="D29" s="32">
        <v>1000000</v>
      </c>
      <c r="E29" s="32"/>
      <c r="F29" s="71">
        <f>SUM(C29:E29)</f>
        <v>1000000</v>
      </c>
    </row>
    <row r="30" spans="1:6" ht="10.8" thickBot="1" x14ac:dyDescent="0.25">
      <c r="A30" s="25">
        <v>812</v>
      </c>
      <c r="B30" s="41" t="s">
        <v>20</v>
      </c>
      <c r="C30" s="37"/>
      <c r="D30" s="32">
        <v>1000000</v>
      </c>
      <c r="E30" s="38"/>
      <c r="F30" s="77">
        <f>SUM(C30:E30)</f>
        <v>1000000</v>
      </c>
    </row>
    <row r="31" spans="1:6" ht="21" thickBot="1" x14ac:dyDescent="0.25">
      <c r="A31" s="33">
        <v>823121</v>
      </c>
      <c r="B31" s="34" t="s">
        <v>21</v>
      </c>
      <c r="C31" s="31"/>
      <c r="D31" s="32">
        <v>10000000</v>
      </c>
      <c r="E31" s="32"/>
      <c r="F31" s="71">
        <f>SUM(C31:E31)</f>
        <v>10000000</v>
      </c>
    </row>
    <row r="32" spans="1:6" ht="10.8" thickBot="1" x14ac:dyDescent="0.25">
      <c r="A32" s="42">
        <v>823</v>
      </c>
      <c r="B32" s="43" t="s">
        <v>22</v>
      </c>
      <c r="C32" s="44"/>
      <c r="D32" s="78">
        <v>10000000</v>
      </c>
      <c r="E32" s="45"/>
      <c r="F32" s="77">
        <f>SUM(C32:E32)</f>
        <v>10000000</v>
      </c>
    </row>
    <row r="33" spans="1:6" ht="12.6" thickBot="1" x14ac:dyDescent="0.25">
      <c r="A33" s="46"/>
      <c r="B33" s="1" t="s">
        <v>23</v>
      </c>
      <c r="C33" s="2">
        <f>SUM(C16+C23+C25+C28+C30+C32)</f>
        <v>279318000</v>
      </c>
      <c r="D33" s="2">
        <f>SUM(D16+D23+D25+D28+D30+D32)</f>
        <v>219868049</v>
      </c>
      <c r="E33" s="2">
        <f>SUM(E16+E23+E25+E28+E30+E32)</f>
        <v>300000</v>
      </c>
      <c r="F33" s="3">
        <f>SUM(F16+F23+F25+F28+F30+F32)</f>
        <v>499486049</v>
      </c>
    </row>
    <row r="34" spans="1:6" x14ac:dyDescent="0.2">
      <c r="A34" s="21"/>
      <c r="B34" s="20"/>
      <c r="C34" s="11"/>
      <c r="D34" s="11"/>
      <c r="E34" s="11"/>
      <c r="F34" s="11"/>
    </row>
    <row r="35" spans="1:6" ht="10.8" thickBot="1" x14ac:dyDescent="0.25">
      <c r="A35" s="19"/>
      <c r="B35" s="20"/>
      <c r="C35" s="11"/>
      <c r="D35" s="11"/>
      <c r="E35" s="11"/>
      <c r="F35" s="11"/>
    </row>
    <row r="36" spans="1:6" ht="21" thickBot="1" x14ac:dyDescent="0.25">
      <c r="A36" s="47" t="s">
        <v>4</v>
      </c>
      <c r="B36" s="48" t="s">
        <v>24</v>
      </c>
      <c r="C36" s="49" t="s">
        <v>25</v>
      </c>
      <c r="D36" s="49" t="s">
        <v>26</v>
      </c>
      <c r="E36" s="49" t="s">
        <v>8</v>
      </c>
      <c r="F36" s="50" t="s">
        <v>27</v>
      </c>
    </row>
    <row r="37" spans="1:6" ht="10.8" thickBot="1" x14ac:dyDescent="0.25">
      <c r="A37" s="51">
        <v>411111</v>
      </c>
      <c r="B37" s="52" t="s">
        <v>28</v>
      </c>
      <c r="C37" s="53">
        <v>195000000</v>
      </c>
      <c r="D37" s="53">
        <v>3000000</v>
      </c>
      <c r="E37" s="53"/>
      <c r="F37" s="73">
        <f>SUM(C37:E37)</f>
        <v>198000000</v>
      </c>
    </row>
    <row r="38" spans="1:6" ht="10.8" thickBot="1" x14ac:dyDescent="0.25">
      <c r="A38" s="51">
        <v>411117</v>
      </c>
      <c r="B38" s="52" t="s">
        <v>179</v>
      </c>
      <c r="C38" s="53">
        <v>1000000</v>
      </c>
      <c r="D38" s="53">
        <v>0</v>
      </c>
      <c r="E38" s="53"/>
      <c r="F38" s="73">
        <f>SUM(C38:E38)</f>
        <v>1000000</v>
      </c>
    </row>
    <row r="39" spans="1:6" ht="10.8" thickBot="1" x14ac:dyDescent="0.25">
      <c r="A39" s="54">
        <v>411</v>
      </c>
      <c r="B39" s="55" t="s">
        <v>29</v>
      </c>
      <c r="C39" s="56">
        <f>SUM(C37:C38)</f>
        <v>196000000</v>
      </c>
      <c r="D39" s="56">
        <f>SUM(D37:D38)</f>
        <v>3000000</v>
      </c>
      <c r="E39" s="56">
        <f>SUM(E37:E38)</f>
        <v>0</v>
      </c>
      <c r="F39" s="56">
        <f>SUM(F37:F38)</f>
        <v>199000000</v>
      </c>
    </row>
    <row r="40" spans="1:6" ht="10.8" thickBot="1" x14ac:dyDescent="0.25">
      <c r="A40" s="51">
        <v>412111</v>
      </c>
      <c r="B40" s="52" t="s">
        <v>154</v>
      </c>
      <c r="C40" s="53">
        <v>23000000</v>
      </c>
      <c r="D40" s="53">
        <v>360000</v>
      </c>
      <c r="E40" s="53"/>
      <c r="F40" s="73">
        <f>SUM(C40:E40)</f>
        <v>23360000</v>
      </c>
    </row>
    <row r="41" spans="1:6" ht="10.8" thickBot="1" x14ac:dyDescent="0.25">
      <c r="A41" s="51">
        <v>412211</v>
      </c>
      <c r="B41" s="52" t="s">
        <v>155</v>
      </c>
      <c r="C41" s="53">
        <v>9500000</v>
      </c>
      <c r="D41" s="53">
        <v>155000</v>
      </c>
      <c r="E41" s="53"/>
      <c r="F41" s="73">
        <f>SUM(C41:E41)</f>
        <v>9655000</v>
      </c>
    </row>
    <row r="42" spans="1:6" ht="10.8" thickBot="1" x14ac:dyDescent="0.25">
      <c r="A42" s="54">
        <v>412</v>
      </c>
      <c r="B42" s="55" t="s">
        <v>30</v>
      </c>
      <c r="C42" s="56">
        <f>SUM(C40:C41)</f>
        <v>32500000</v>
      </c>
      <c r="D42" s="56">
        <f>SUM(D40:D41)</f>
        <v>515000</v>
      </c>
      <c r="E42" s="56">
        <f>SUM(E40:E41)</f>
        <v>0</v>
      </c>
      <c r="F42" s="56">
        <f>SUM(F40:F41)</f>
        <v>33015000</v>
      </c>
    </row>
    <row r="43" spans="1:6" ht="10.8" thickBot="1" x14ac:dyDescent="0.25">
      <c r="A43" s="51">
        <v>413142</v>
      </c>
      <c r="B43" s="52" t="s">
        <v>31</v>
      </c>
      <c r="C43" s="53"/>
      <c r="D43" s="53">
        <v>600000</v>
      </c>
      <c r="E43" s="53"/>
      <c r="F43" s="73">
        <f>SUM(C43:E43)</f>
        <v>600000</v>
      </c>
    </row>
    <row r="44" spans="1:6" ht="10.8" thickBot="1" x14ac:dyDescent="0.25">
      <c r="A44" s="51">
        <v>413151</v>
      </c>
      <c r="B44" s="52" t="s">
        <v>156</v>
      </c>
      <c r="C44" s="53">
        <v>1000000</v>
      </c>
      <c r="D44" s="53">
        <v>2850000</v>
      </c>
      <c r="E44" s="53"/>
      <c r="F44" s="73">
        <f>SUM(C44:E44)</f>
        <v>3850000</v>
      </c>
    </row>
    <row r="45" spans="1:6" ht="10.8" thickBot="1" x14ac:dyDescent="0.25">
      <c r="A45" s="54">
        <v>413</v>
      </c>
      <c r="B45" s="55" t="s">
        <v>32</v>
      </c>
      <c r="C45" s="56">
        <f>SUM(C43:C44)</f>
        <v>1000000</v>
      </c>
      <c r="D45" s="56">
        <f>SUM(D43:D44)</f>
        <v>3450000</v>
      </c>
      <c r="E45" s="56">
        <f>SUM(E43:E44)</f>
        <v>0</v>
      </c>
      <c r="F45" s="56">
        <f>SUM(F43:F44)</f>
        <v>4450000</v>
      </c>
    </row>
    <row r="46" spans="1:6" ht="10.8" thickBot="1" x14ac:dyDescent="0.25">
      <c r="A46" s="51">
        <v>414111</v>
      </c>
      <c r="B46" s="52" t="s">
        <v>33</v>
      </c>
      <c r="C46" s="57"/>
      <c r="D46" s="57"/>
      <c r="E46" s="53">
        <v>300000</v>
      </c>
      <c r="F46" s="73">
        <f>SUM(C46:E46)</f>
        <v>300000</v>
      </c>
    </row>
    <row r="47" spans="1:6" ht="10.8" thickBot="1" x14ac:dyDescent="0.25">
      <c r="A47" s="51">
        <v>414311</v>
      </c>
      <c r="B47" s="52" t="s">
        <v>34</v>
      </c>
      <c r="C47" s="53"/>
      <c r="D47" s="53">
        <v>2500000</v>
      </c>
      <c r="E47" s="53"/>
      <c r="F47" s="73">
        <f>SUM(C47:E47)</f>
        <v>2500000</v>
      </c>
    </row>
    <row r="48" spans="1:6" ht="21" thickBot="1" x14ac:dyDescent="0.25">
      <c r="A48" s="51">
        <v>414314</v>
      </c>
      <c r="B48" s="52" t="s">
        <v>35</v>
      </c>
      <c r="C48" s="53"/>
      <c r="D48" s="53">
        <v>100000</v>
      </c>
      <c r="E48" s="53"/>
      <c r="F48" s="73">
        <f>SUM(C48:E48)</f>
        <v>100000</v>
      </c>
    </row>
    <row r="49" spans="1:9" ht="10.8" thickBot="1" x14ac:dyDescent="0.25">
      <c r="A49" s="51">
        <v>414411</v>
      </c>
      <c r="B49" s="52" t="s">
        <v>124</v>
      </c>
      <c r="C49" s="53"/>
      <c r="D49" s="53">
        <v>100000</v>
      </c>
      <c r="E49" s="53"/>
      <c r="F49" s="73">
        <f>SUM(C49:E49)</f>
        <v>100000</v>
      </c>
    </row>
    <row r="50" spans="1:9" ht="10.8" thickBot="1" x14ac:dyDescent="0.25">
      <c r="A50" s="54">
        <v>414</v>
      </c>
      <c r="B50" s="55" t="s">
        <v>36</v>
      </c>
      <c r="C50" s="56">
        <f>SUM(C46:C49)</f>
        <v>0</v>
      </c>
      <c r="D50" s="56">
        <f>SUM(D46:D49)</f>
        <v>2700000</v>
      </c>
      <c r="E50" s="56">
        <f>SUM(E46:E49)</f>
        <v>300000</v>
      </c>
      <c r="F50" s="56">
        <f>SUM(F46:F49)</f>
        <v>3000000</v>
      </c>
    </row>
    <row r="51" spans="1:9" ht="10.8" thickBot="1" x14ac:dyDescent="0.25">
      <c r="A51" s="54">
        <v>416111</v>
      </c>
      <c r="B51" s="55" t="s">
        <v>37</v>
      </c>
      <c r="C51" s="56"/>
      <c r="D51" s="56">
        <v>2500000</v>
      </c>
      <c r="E51" s="56"/>
      <c r="F51" s="56">
        <f>SUM(C51:E51)</f>
        <v>2500000</v>
      </c>
    </row>
    <row r="52" spans="1:9" ht="22.2" thickBot="1" x14ac:dyDescent="0.25">
      <c r="A52" s="58">
        <v>41</v>
      </c>
      <c r="B52" s="59" t="s">
        <v>116</v>
      </c>
      <c r="C52" s="60">
        <f>SUM(C39+C42+C45+C50+C51)</f>
        <v>229500000</v>
      </c>
      <c r="D52" s="60">
        <f>SUM(D39+D42+D45+D50+D51)</f>
        <v>12165000</v>
      </c>
      <c r="E52" s="60">
        <f>SUM(E39+E42+E45+E50+E51)</f>
        <v>300000</v>
      </c>
      <c r="F52" s="60">
        <f>SUM(F39+F42+F45+F50+F51)</f>
        <v>241965000</v>
      </c>
    </row>
    <row r="53" spans="1:9" ht="10.8" thickBot="1" x14ac:dyDescent="0.25">
      <c r="A53" s="51">
        <v>421111</v>
      </c>
      <c r="B53" s="52" t="s">
        <v>38</v>
      </c>
      <c r="C53" s="53">
        <v>600000</v>
      </c>
      <c r="D53" s="53">
        <v>200000</v>
      </c>
      <c r="E53" s="53"/>
      <c r="F53" s="73">
        <f>SUM(C53:E53)</f>
        <v>800000</v>
      </c>
    </row>
    <row r="54" spans="1:9" ht="10.8" thickBot="1" x14ac:dyDescent="0.25">
      <c r="A54" s="51">
        <v>421121</v>
      </c>
      <c r="B54" s="52" t="s">
        <v>39</v>
      </c>
      <c r="C54" s="53">
        <v>170000</v>
      </c>
      <c r="D54" s="53">
        <v>60000</v>
      </c>
      <c r="E54" s="53"/>
      <c r="F54" s="73">
        <f t="shared" ref="F54:F71" si="1">SUM(C54:E54)</f>
        <v>230000</v>
      </c>
    </row>
    <row r="55" spans="1:9" ht="10.8" thickBot="1" x14ac:dyDescent="0.25">
      <c r="A55" s="51">
        <v>421211</v>
      </c>
      <c r="B55" s="52" t="s">
        <v>40</v>
      </c>
      <c r="C55" s="53">
        <v>5000000</v>
      </c>
      <c r="D55" s="53">
        <v>5800000</v>
      </c>
      <c r="E55" s="53"/>
      <c r="F55" s="73">
        <f t="shared" si="1"/>
        <v>10800000</v>
      </c>
      <c r="I55" s="74"/>
    </row>
    <row r="56" spans="1:9" ht="10.8" thickBot="1" x14ac:dyDescent="0.25">
      <c r="A56" s="51">
        <v>421221</v>
      </c>
      <c r="B56" s="52" t="s">
        <v>41</v>
      </c>
      <c r="C56" s="53">
        <v>10000000</v>
      </c>
      <c r="D56" s="53">
        <v>9250000</v>
      </c>
      <c r="E56" s="53"/>
      <c r="F56" s="73">
        <f t="shared" si="1"/>
        <v>19250000</v>
      </c>
    </row>
    <row r="57" spans="1:9" ht="10.8" thickBot="1" x14ac:dyDescent="0.25">
      <c r="A57" s="51">
        <v>421311</v>
      </c>
      <c r="B57" s="52" t="s">
        <v>176</v>
      </c>
      <c r="C57" s="53">
        <v>50000</v>
      </c>
      <c r="D57" s="53">
        <v>50000</v>
      </c>
      <c r="E57" s="53"/>
      <c r="F57" s="73">
        <f t="shared" si="1"/>
        <v>100000</v>
      </c>
    </row>
    <row r="58" spans="1:9" ht="10.8" thickBot="1" x14ac:dyDescent="0.25">
      <c r="A58" s="51">
        <v>421321</v>
      </c>
      <c r="B58" s="52" t="s">
        <v>42</v>
      </c>
      <c r="C58" s="53">
        <v>100000</v>
      </c>
      <c r="D58" s="53">
        <v>300000</v>
      </c>
      <c r="E58" s="53"/>
      <c r="F58" s="73">
        <f t="shared" si="1"/>
        <v>400000</v>
      </c>
    </row>
    <row r="59" spans="1:9" ht="10.8" thickBot="1" x14ac:dyDescent="0.25">
      <c r="A59" s="51">
        <v>421323</v>
      </c>
      <c r="B59" s="52" t="s">
        <v>135</v>
      </c>
      <c r="C59" s="53">
        <v>500000</v>
      </c>
      <c r="D59" s="53">
        <v>2500000</v>
      </c>
      <c r="E59" s="53"/>
      <c r="F59" s="73">
        <f t="shared" si="1"/>
        <v>3000000</v>
      </c>
    </row>
    <row r="60" spans="1:9" ht="10.8" thickBot="1" x14ac:dyDescent="0.25">
      <c r="A60" s="51">
        <v>421324</v>
      </c>
      <c r="B60" s="52" t="s">
        <v>43</v>
      </c>
      <c r="C60" s="53">
        <v>100000</v>
      </c>
      <c r="D60" s="53">
        <v>449450</v>
      </c>
      <c r="E60" s="53"/>
      <c r="F60" s="73">
        <f t="shared" si="1"/>
        <v>549450</v>
      </c>
    </row>
    <row r="61" spans="1:9" ht="10.8" thickBot="1" x14ac:dyDescent="0.25">
      <c r="A61" s="51">
        <v>421325</v>
      </c>
      <c r="B61" s="52" t="s">
        <v>177</v>
      </c>
      <c r="C61" s="53">
        <v>200000</v>
      </c>
      <c r="D61" s="53">
        <v>400000</v>
      </c>
      <c r="E61" s="53"/>
      <c r="F61" s="73">
        <f t="shared" si="1"/>
        <v>600000</v>
      </c>
    </row>
    <row r="62" spans="1:9" ht="10.8" thickBot="1" x14ac:dyDescent="0.25">
      <c r="A62" s="51">
        <v>421411</v>
      </c>
      <c r="B62" s="52" t="s">
        <v>44</v>
      </c>
      <c r="C62" s="53">
        <v>300000</v>
      </c>
      <c r="D62" s="53">
        <v>876000</v>
      </c>
      <c r="E62" s="53"/>
      <c r="F62" s="73">
        <f t="shared" si="1"/>
        <v>1176000</v>
      </c>
    </row>
    <row r="63" spans="1:9" ht="10.8" thickBot="1" x14ac:dyDescent="0.25">
      <c r="A63" s="51">
        <v>421412</v>
      </c>
      <c r="B63" s="52" t="s">
        <v>45</v>
      </c>
      <c r="C63" s="53"/>
      <c r="D63" s="53">
        <v>100000</v>
      </c>
      <c r="E63" s="53"/>
      <c r="F63" s="73">
        <f t="shared" si="1"/>
        <v>100000</v>
      </c>
    </row>
    <row r="64" spans="1:9" ht="10.8" thickBot="1" x14ac:dyDescent="0.25">
      <c r="A64" s="51">
        <v>421414</v>
      </c>
      <c r="B64" s="52" t="s">
        <v>46</v>
      </c>
      <c r="C64" s="53">
        <v>100000</v>
      </c>
      <c r="D64" s="53">
        <v>596000</v>
      </c>
      <c r="E64" s="53"/>
      <c r="F64" s="73">
        <f t="shared" si="1"/>
        <v>696000</v>
      </c>
    </row>
    <row r="65" spans="1:6" ht="10.8" thickBot="1" x14ac:dyDescent="0.25">
      <c r="A65" s="51">
        <v>421422</v>
      </c>
      <c r="B65" s="52" t="s">
        <v>47</v>
      </c>
      <c r="C65" s="53">
        <v>50000</v>
      </c>
      <c r="D65" s="53">
        <v>200000</v>
      </c>
      <c r="E65" s="53"/>
      <c r="F65" s="73">
        <f t="shared" si="1"/>
        <v>250000</v>
      </c>
    </row>
    <row r="66" spans="1:6" ht="10.8" thickBot="1" x14ac:dyDescent="0.25">
      <c r="A66" s="51">
        <v>421511</v>
      </c>
      <c r="B66" s="52" t="s">
        <v>48</v>
      </c>
      <c r="C66" s="53">
        <v>50000</v>
      </c>
      <c r="D66" s="53">
        <v>150000</v>
      </c>
      <c r="E66" s="53"/>
      <c r="F66" s="73">
        <f t="shared" si="1"/>
        <v>200000</v>
      </c>
    </row>
    <row r="67" spans="1:6" ht="10.8" thickBot="1" x14ac:dyDescent="0.25">
      <c r="A67" s="51">
        <v>421512</v>
      </c>
      <c r="B67" s="52" t="s">
        <v>49</v>
      </c>
      <c r="C67" s="53">
        <v>50000</v>
      </c>
      <c r="D67" s="53">
        <v>50000</v>
      </c>
      <c r="E67" s="53"/>
      <c r="F67" s="73">
        <f t="shared" si="1"/>
        <v>100000</v>
      </c>
    </row>
    <row r="68" spans="1:6" ht="12" customHeight="1" thickBot="1" x14ac:dyDescent="0.25">
      <c r="A68" s="51">
        <v>421521</v>
      </c>
      <c r="B68" s="52" t="s">
        <v>125</v>
      </c>
      <c r="C68" s="53">
        <v>50000</v>
      </c>
      <c r="D68" s="53">
        <v>50000</v>
      </c>
      <c r="E68" s="53"/>
      <c r="F68" s="73">
        <f t="shared" si="1"/>
        <v>100000</v>
      </c>
    </row>
    <row r="69" spans="1:6" ht="10.8" thickBot="1" x14ac:dyDescent="0.25">
      <c r="A69" s="51">
        <v>421522</v>
      </c>
      <c r="B69" s="52" t="s">
        <v>50</v>
      </c>
      <c r="C69" s="53">
        <v>51000</v>
      </c>
      <c r="D69" s="53">
        <v>49000</v>
      </c>
      <c r="E69" s="53"/>
      <c r="F69" s="73">
        <f t="shared" si="1"/>
        <v>100000</v>
      </c>
    </row>
    <row r="70" spans="1:6" ht="21" thickBot="1" x14ac:dyDescent="0.25">
      <c r="A70" s="51">
        <v>421523</v>
      </c>
      <c r="B70" s="52" t="s">
        <v>51</v>
      </c>
      <c r="C70" s="53"/>
      <c r="D70" s="53">
        <v>100000</v>
      </c>
      <c r="E70" s="53"/>
      <c r="F70" s="73">
        <f t="shared" si="1"/>
        <v>100000</v>
      </c>
    </row>
    <row r="71" spans="1:6" ht="10.8" thickBot="1" x14ac:dyDescent="0.25">
      <c r="A71" s="51">
        <v>421911</v>
      </c>
      <c r="B71" s="52" t="s">
        <v>178</v>
      </c>
      <c r="C71" s="53"/>
      <c r="D71" s="53">
        <v>200000</v>
      </c>
      <c r="E71" s="53"/>
      <c r="F71" s="73">
        <f t="shared" si="1"/>
        <v>200000</v>
      </c>
    </row>
    <row r="72" spans="1:6" s="99" customFormat="1" ht="10.8" thickBot="1" x14ac:dyDescent="0.25">
      <c r="A72" s="80">
        <v>421</v>
      </c>
      <c r="B72" s="81" t="s">
        <v>52</v>
      </c>
      <c r="C72" s="82">
        <f>SUM(C53:C70)</f>
        <v>17371000</v>
      </c>
      <c r="D72" s="82">
        <f>SUM(D53:D71)</f>
        <v>21380450</v>
      </c>
      <c r="E72" s="82">
        <f>SUM(E53:E70)</f>
        <v>0</v>
      </c>
      <c r="F72" s="82">
        <f>SUM(F53:F71)</f>
        <v>38751450</v>
      </c>
    </row>
    <row r="73" spans="1:6" ht="10.8" thickBot="1" x14ac:dyDescent="0.25">
      <c r="A73" s="51">
        <v>422111</v>
      </c>
      <c r="B73" s="52" t="s">
        <v>53</v>
      </c>
      <c r="C73" s="53"/>
      <c r="D73" s="53">
        <v>450000</v>
      </c>
      <c r="E73" s="53"/>
      <c r="F73" s="73">
        <f>SUM(C73:E73)</f>
        <v>450000</v>
      </c>
    </row>
    <row r="74" spans="1:6" ht="10.8" thickBot="1" x14ac:dyDescent="0.25">
      <c r="A74" s="51">
        <v>422121</v>
      </c>
      <c r="B74" s="52" t="s">
        <v>54</v>
      </c>
      <c r="C74" s="53"/>
      <c r="D74" s="53">
        <v>150000</v>
      </c>
      <c r="E74" s="53"/>
      <c r="F74" s="73">
        <f t="shared" ref="F74:F81" si="2">SUM(C74:E74)</f>
        <v>150000</v>
      </c>
    </row>
    <row r="75" spans="1:6" ht="10.8" thickBot="1" x14ac:dyDescent="0.25">
      <c r="A75" s="51">
        <v>422131</v>
      </c>
      <c r="B75" s="52" t="s">
        <v>55</v>
      </c>
      <c r="C75" s="53"/>
      <c r="D75" s="53">
        <v>240000</v>
      </c>
      <c r="E75" s="53"/>
      <c r="F75" s="73">
        <f t="shared" si="2"/>
        <v>240000</v>
      </c>
    </row>
    <row r="76" spans="1:6" ht="10.8" thickBot="1" x14ac:dyDescent="0.25">
      <c r="A76" s="51">
        <v>422199</v>
      </c>
      <c r="B76" s="52" t="s">
        <v>138</v>
      </c>
      <c r="C76" s="53"/>
      <c r="D76" s="53">
        <v>100000</v>
      </c>
      <c r="E76" s="53"/>
      <c r="F76" s="73">
        <f t="shared" si="2"/>
        <v>100000</v>
      </c>
    </row>
    <row r="77" spans="1:6" ht="21" thickBot="1" x14ac:dyDescent="0.25">
      <c r="A77" s="51">
        <v>422211</v>
      </c>
      <c r="B77" s="52" t="s">
        <v>126</v>
      </c>
      <c r="C77" s="53"/>
      <c r="D77" s="53">
        <v>300000</v>
      </c>
      <c r="E77" s="53"/>
      <c r="F77" s="73">
        <f t="shared" si="2"/>
        <v>300000</v>
      </c>
    </row>
    <row r="78" spans="1:6" ht="21" thickBot="1" x14ac:dyDescent="0.25">
      <c r="A78" s="51">
        <v>422221</v>
      </c>
      <c r="B78" s="52" t="s">
        <v>56</v>
      </c>
      <c r="C78" s="53"/>
      <c r="D78" s="53">
        <v>600000</v>
      </c>
      <c r="E78" s="53"/>
      <c r="F78" s="73">
        <f t="shared" si="2"/>
        <v>600000</v>
      </c>
    </row>
    <row r="79" spans="1:6" ht="21" thickBot="1" x14ac:dyDescent="0.25">
      <c r="A79" s="51">
        <v>422231</v>
      </c>
      <c r="B79" s="52" t="s">
        <v>175</v>
      </c>
      <c r="C79" s="53"/>
      <c r="D79" s="53">
        <v>600000</v>
      </c>
      <c r="E79" s="53"/>
      <c r="F79" s="73">
        <f t="shared" si="2"/>
        <v>600000</v>
      </c>
    </row>
    <row r="80" spans="1:6" ht="21" thickBot="1" x14ac:dyDescent="0.25">
      <c r="A80" s="51">
        <v>422299</v>
      </c>
      <c r="B80" s="52" t="s">
        <v>139</v>
      </c>
      <c r="C80" s="53"/>
      <c r="D80" s="53">
        <v>150000</v>
      </c>
      <c r="E80" s="53"/>
      <c r="F80" s="73">
        <f t="shared" si="2"/>
        <v>150000</v>
      </c>
    </row>
    <row r="81" spans="1:6" ht="10.8" thickBot="1" x14ac:dyDescent="0.25">
      <c r="A81" s="51">
        <v>422391</v>
      </c>
      <c r="B81" s="52" t="s">
        <v>57</v>
      </c>
      <c r="C81" s="53">
        <v>1000000</v>
      </c>
      <c r="D81" s="53">
        <v>3000000</v>
      </c>
      <c r="E81" s="53"/>
      <c r="F81" s="73">
        <f t="shared" si="2"/>
        <v>4000000</v>
      </c>
    </row>
    <row r="82" spans="1:6" s="99" customFormat="1" ht="10.8" thickBot="1" x14ac:dyDescent="0.25">
      <c r="A82" s="111">
        <v>422</v>
      </c>
      <c r="B82" s="112" t="s">
        <v>58</v>
      </c>
      <c r="C82" s="113">
        <f>SUM(C73:C81)</f>
        <v>1000000</v>
      </c>
      <c r="D82" s="113">
        <f>SUM(D73:D81)</f>
        <v>5590000</v>
      </c>
      <c r="E82" s="113">
        <f>SUM(E73:E81)</f>
        <v>0</v>
      </c>
      <c r="F82" s="113">
        <f>SUM(F73:F81)</f>
        <v>6590000</v>
      </c>
    </row>
    <row r="83" spans="1:6" ht="10.8" thickBot="1" x14ac:dyDescent="0.25">
      <c r="A83" s="51">
        <v>423291</v>
      </c>
      <c r="B83" s="52" t="s">
        <v>59</v>
      </c>
      <c r="C83" s="53">
        <v>500000</v>
      </c>
      <c r="D83" s="53">
        <v>1900000</v>
      </c>
      <c r="E83" s="53"/>
      <c r="F83" s="73">
        <f>SUM(C83:E83)</f>
        <v>2400000</v>
      </c>
    </row>
    <row r="84" spans="1:6" ht="10.8" thickBot="1" x14ac:dyDescent="0.25">
      <c r="A84" s="51">
        <v>423111</v>
      </c>
      <c r="B84" s="52" t="s">
        <v>182</v>
      </c>
      <c r="C84" s="53"/>
      <c r="D84" s="53">
        <v>500000</v>
      </c>
      <c r="E84" s="53"/>
      <c r="F84" s="73">
        <f>SUM(C84:E84)</f>
        <v>500000</v>
      </c>
    </row>
    <row r="85" spans="1:6" ht="21" thickBot="1" x14ac:dyDescent="0.25">
      <c r="A85" s="51">
        <v>423311</v>
      </c>
      <c r="B85" s="52" t="s">
        <v>149</v>
      </c>
      <c r="C85" s="53"/>
      <c r="D85" s="53">
        <v>500000</v>
      </c>
      <c r="E85" s="53"/>
      <c r="F85" s="73">
        <f>SUM(C85:E85)</f>
        <v>500000</v>
      </c>
    </row>
    <row r="86" spans="1:6" ht="10.8" thickBot="1" x14ac:dyDescent="0.25">
      <c r="A86" s="51">
        <v>423321</v>
      </c>
      <c r="B86" s="52" t="s">
        <v>60</v>
      </c>
      <c r="C86" s="53"/>
      <c r="D86" s="53">
        <v>300000</v>
      </c>
      <c r="E86" s="53"/>
      <c r="F86" s="73">
        <f t="shared" ref="F86:F104" si="3">SUM(C86:E86)</f>
        <v>300000</v>
      </c>
    </row>
    <row r="87" spans="1:6" ht="10.8" thickBot="1" x14ac:dyDescent="0.25">
      <c r="A87" s="51">
        <v>423323</v>
      </c>
      <c r="B87" s="52" t="s">
        <v>133</v>
      </c>
      <c r="C87" s="53"/>
      <c r="D87" s="53">
        <v>300000</v>
      </c>
      <c r="E87" s="53"/>
      <c r="F87" s="73">
        <f t="shared" si="3"/>
        <v>300000</v>
      </c>
    </row>
    <row r="88" spans="1:6" ht="10.8" thickBot="1" x14ac:dyDescent="0.25">
      <c r="A88" s="51">
        <v>42339901</v>
      </c>
      <c r="B88" s="52" t="s">
        <v>160</v>
      </c>
      <c r="C88" s="53"/>
      <c r="D88" s="53">
        <v>1200000</v>
      </c>
      <c r="E88" s="53"/>
      <c r="F88" s="73">
        <f t="shared" si="3"/>
        <v>1200000</v>
      </c>
    </row>
    <row r="89" spans="1:6" ht="10.8" thickBot="1" x14ac:dyDescent="0.25">
      <c r="A89" s="51">
        <v>423431</v>
      </c>
      <c r="B89" s="52" t="s">
        <v>61</v>
      </c>
      <c r="C89" s="53"/>
      <c r="D89" s="53">
        <v>4800000</v>
      </c>
      <c r="E89" s="53"/>
      <c r="F89" s="73">
        <f t="shared" si="3"/>
        <v>4800000</v>
      </c>
    </row>
    <row r="90" spans="1:6" ht="10.8" thickBot="1" x14ac:dyDescent="0.25">
      <c r="A90" s="51">
        <v>423432</v>
      </c>
      <c r="B90" s="52" t="s">
        <v>62</v>
      </c>
      <c r="C90" s="53"/>
      <c r="D90" s="53">
        <v>700000</v>
      </c>
      <c r="E90" s="53"/>
      <c r="F90" s="73">
        <f t="shared" si="3"/>
        <v>700000</v>
      </c>
    </row>
    <row r="91" spans="1:6" ht="10.8" thickBot="1" x14ac:dyDescent="0.25">
      <c r="A91" s="51">
        <v>423449</v>
      </c>
      <c r="B91" s="52" t="s">
        <v>140</v>
      </c>
      <c r="C91" s="53"/>
      <c r="D91" s="53">
        <v>144000</v>
      </c>
      <c r="E91" s="53"/>
      <c r="F91" s="73">
        <f t="shared" si="3"/>
        <v>144000</v>
      </c>
    </row>
    <row r="92" spans="1:6" ht="21" thickBot="1" x14ac:dyDescent="0.25">
      <c r="A92" s="51">
        <v>423521</v>
      </c>
      <c r="B92" s="52" t="s">
        <v>151</v>
      </c>
      <c r="C92" s="53"/>
      <c r="D92" s="53">
        <v>800000</v>
      </c>
      <c r="E92" s="53"/>
      <c r="F92" s="73">
        <f t="shared" si="3"/>
        <v>800000</v>
      </c>
    </row>
    <row r="93" spans="1:6" ht="10.8" thickBot="1" x14ac:dyDescent="0.25">
      <c r="A93" s="51">
        <v>423541</v>
      </c>
      <c r="B93" s="52" t="s">
        <v>166</v>
      </c>
      <c r="C93" s="53"/>
      <c r="D93" s="53">
        <v>10000000</v>
      </c>
      <c r="E93" s="53"/>
      <c r="F93" s="73">
        <f t="shared" si="3"/>
        <v>10000000</v>
      </c>
    </row>
    <row r="94" spans="1:6" ht="10.8" thickBot="1" x14ac:dyDescent="0.25">
      <c r="A94" s="51">
        <v>423542</v>
      </c>
      <c r="B94" s="52" t="s">
        <v>150</v>
      </c>
      <c r="C94" s="53"/>
      <c r="D94" s="53">
        <v>150000</v>
      </c>
      <c r="E94" s="53"/>
      <c r="F94" s="73">
        <f t="shared" si="3"/>
        <v>150000</v>
      </c>
    </row>
    <row r="95" spans="1:6" ht="10.8" thickBot="1" x14ac:dyDescent="0.25">
      <c r="A95" s="51">
        <v>423591</v>
      </c>
      <c r="B95" s="52" t="s">
        <v>63</v>
      </c>
      <c r="C95" s="53"/>
      <c r="D95" s="53">
        <v>1700000</v>
      </c>
      <c r="E95" s="53"/>
      <c r="F95" s="73">
        <f t="shared" si="3"/>
        <v>1700000</v>
      </c>
    </row>
    <row r="96" spans="1:6" ht="21" thickBot="1" x14ac:dyDescent="0.25">
      <c r="A96" s="51">
        <v>42359901</v>
      </c>
      <c r="B96" s="52" t="s">
        <v>64</v>
      </c>
      <c r="C96" s="53"/>
      <c r="D96" s="53">
        <v>600000</v>
      </c>
      <c r="E96" s="53"/>
      <c r="F96" s="73">
        <f t="shared" si="3"/>
        <v>600000</v>
      </c>
    </row>
    <row r="97" spans="1:6" ht="21" thickBot="1" x14ac:dyDescent="0.25">
      <c r="A97" s="51">
        <v>42359903</v>
      </c>
      <c r="B97" s="52" t="s">
        <v>131</v>
      </c>
      <c r="C97" s="53"/>
      <c r="D97" s="53">
        <v>600000</v>
      </c>
      <c r="E97" s="53"/>
      <c r="F97" s="73">
        <f t="shared" si="3"/>
        <v>600000</v>
      </c>
    </row>
    <row r="98" spans="1:6" ht="21" thickBot="1" x14ac:dyDescent="0.25">
      <c r="A98" s="51">
        <v>42359904</v>
      </c>
      <c r="B98" s="52" t="s">
        <v>153</v>
      </c>
      <c r="C98" s="53"/>
      <c r="D98" s="53">
        <v>500000</v>
      </c>
      <c r="E98" s="53"/>
      <c r="F98" s="73">
        <f t="shared" si="3"/>
        <v>500000</v>
      </c>
    </row>
    <row r="99" spans="1:6" ht="10.8" thickBot="1" x14ac:dyDescent="0.25">
      <c r="A99" s="51">
        <v>42359905</v>
      </c>
      <c r="B99" s="52" t="s">
        <v>152</v>
      </c>
      <c r="C99" s="53"/>
      <c r="D99" s="53">
        <v>500000</v>
      </c>
      <c r="E99" s="53"/>
      <c r="F99" s="73">
        <f t="shared" si="3"/>
        <v>500000</v>
      </c>
    </row>
    <row r="100" spans="1:6" ht="10.8" thickBot="1" x14ac:dyDescent="0.25">
      <c r="A100" s="51">
        <v>42359906</v>
      </c>
      <c r="B100" s="52" t="s">
        <v>65</v>
      </c>
      <c r="C100" s="53"/>
      <c r="D100" s="53">
        <v>4000000</v>
      </c>
      <c r="E100" s="53"/>
      <c r="F100" s="73">
        <f t="shared" si="3"/>
        <v>4000000</v>
      </c>
    </row>
    <row r="101" spans="1:6" ht="21" thickBot="1" x14ac:dyDescent="0.25">
      <c r="A101" s="51">
        <v>42359907</v>
      </c>
      <c r="B101" s="52" t="s">
        <v>66</v>
      </c>
      <c r="C101" s="53">
        <v>100000</v>
      </c>
      <c r="D101" s="53">
        <v>106000</v>
      </c>
      <c r="E101" s="53"/>
      <c r="F101" s="73">
        <f t="shared" si="3"/>
        <v>206000</v>
      </c>
    </row>
    <row r="102" spans="1:6" ht="21" thickBot="1" x14ac:dyDescent="0.25">
      <c r="A102" s="51">
        <v>42359910</v>
      </c>
      <c r="B102" s="52" t="s">
        <v>183</v>
      </c>
      <c r="C102" s="53"/>
      <c r="D102" s="53">
        <v>310000</v>
      </c>
      <c r="E102" s="53"/>
      <c r="F102" s="73">
        <f t="shared" si="3"/>
        <v>310000</v>
      </c>
    </row>
    <row r="103" spans="1:6" ht="10.8" thickBot="1" x14ac:dyDescent="0.25">
      <c r="A103" s="51">
        <v>423711</v>
      </c>
      <c r="B103" s="52" t="s">
        <v>67</v>
      </c>
      <c r="C103" s="53"/>
      <c r="D103" s="53">
        <v>600000</v>
      </c>
      <c r="E103" s="53"/>
      <c r="F103" s="73">
        <f t="shared" si="3"/>
        <v>600000</v>
      </c>
    </row>
    <row r="104" spans="1:6" ht="10.8" thickBot="1" x14ac:dyDescent="0.25">
      <c r="A104" s="51">
        <v>423911</v>
      </c>
      <c r="B104" s="52" t="s">
        <v>136</v>
      </c>
      <c r="C104" s="53"/>
      <c r="D104" s="53">
        <v>10000</v>
      </c>
      <c r="E104" s="53"/>
      <c r="F104" s="73">
        <f t="shared" si="3"/>
        <v>10000</v>
      </c>
    </row>
    <row r="105" spans="1:6" s="99" customFormat="1" ht="10.8" thickBot="1" x14ac:dyDescent="0.25">
      <c r="A105" s="111">
        <v>423</v>
      </c>
      <c r="B105" s="112" t="s">
        <v>68</v>
      </c>
      <c r="C105" s="113">
        <f>SUM(C83:C103)</f>
        <v>600000</v>
      </c>
      <c r="D105" s="113">
        <f>SUM(D83:D104)</f>
        <v>30220000</v>
      </c>
      <c r="E105" s="113">
        <f>SUM(E83:E103)</f>
        <v>0</v>
      </c>
      <c r="F105" s="113">
        <f>SUM(F83:F104)</f>
        <v>30820000</v>
      </c>
    </row>
    <row r="106" spans="1:6" s="99" customFormat="1" ht="10.8" thickBot="1" x14ac:dyDescent="0.25">
      <c r="A106" s="51">
        <v>424331</v>
      </c>
      <c r="B106" s="52" t="s">
        <v>69</v>
      </c>
      <c r="C106" s="53">
        <v>1000000</v>
      </c>
      <c r="D106" s="53">
        <v>900000</v>
      </c>
      <c r="E106" s="53"/>
      <c r="F106" s="73">
        <f>SUM(C106:E106)</f>
        <v>1900000</v>
      </c>
    </row>
    <row r="107" spans="1:6" s="99" customFormat="1" ht="10.8" thickBot="1" x14ac:dyDescent="0.25">
      <c r="A107" s="51">
        <v>424911</v>
      </c>
      <c r="B107" s="52" t="s">
        <v>70</v>
      </c>
      <c r="C107" s="53"/>
      <c r="D107" s="53">
        <v>2716799</v>
      </c>
      <c r="E107" s="53"/>
      <c r="F107" s="73">
        <f>SUM(C107:E107)</f>
        <v>2716799</v>
      </c>
    </row>
    <row r="108" spans="1:6" s="99" customFormat="1" ht="10.8" thickBot="1" x14ac:dyDescent="0.25">
      <c r="A108" s="111">
        <v>424</v>
      </c>
      <c r="B108" s="112" t="s">
        <v>71</v>
      </c>
      <c r="C108" s="113">
        <f>SUM(C106:C107)</f>
        <v>1000000</v>
      </c>
      <c r="D108" s="113">
        <f>SUM(D106:D107)</f>
        <v>3616799</v>
      </c>
      <c r="E108" s="113">
        <f>SUM(E106:E107)</f>
        <v>0</v>
      </c>
      <c r="F108" s="113">
        <f>SUM(F106:F107)</f>
        <v>4616799</v>
      </c>
    </row>
    <row r="109" spans="1:6" ht="12.75" customHeight="1" thickBot="1" x14ac:dyDescent="0.25">
      <c r="A109" s="51">
        <v>425117</v>
      </c>
      <c r="B109" s="52" t="s">
        <v>72</v>
      </c>
      <c r="C109" s="53">
        <v>20000</v>
      </c>
      <c r="D109" s="53">
        <v>55000</v>
      </c>
      <c r="E109" s="53"/>
      <c r="F109" s="73">
        <f t="shared" ref="F109:F117" si="4">SUM(C109:E109)</f>
        <v>75000</v>
      </c>
    </row>
    <row r="110" spans="1:6" ht="26.25" customHeight="1" thickBot="1" x14ac:dyDescent="0.25">
      <c r="A110" s="51">
        <v>425119</v>
      </c>
      <c r="B110" s="52" t="s">
        <v>164</v>
      </c>
      <c r="C110" s="53">
        <v>3000000</v>
      </c>
      <c r="D110" s="53">
        <v>4200000</v>
      </c>
      <c r="E110" s="53"/>
      <c r="F110" s="73">
        <f t="shared" si="4"/>
        <v>7200000</v>
      </c>
    </row>
    <row r="111" spans="1:6" ht="12.75" customHeight="1" thickBot="1" x14ac:dyDescent="0.25">
      <c r="A111" s="51">
        <v>425211</v>
      </c>
      <c r="B111" s="52" t="s">
        <v>73</v>
      </c>
      <c r="C111" s="53"/>
      <c r="D111" s="53">
        <v>360000</v>
      </c>
      <c r="E111" s="53"/>
      <c r="F111" s="73">
        <f t="shared" si="4"/>
        <v>360000</v>
      </c>
    </row>
    <row r="112" spans="1:6" ht="12.75" customHeight="1" thickBot="1" x14ac:dyDescent="0.25">
      <c r="A112" s="51">
        <v>425222</v>
      </c>
      <c r="B112" s="52" t="s">
        <v>74</v>
      </c>
      <c r="C112" s="53">
        <v>20000</v>
      </c>
      <c r="D112" s="53">
        <v>100000</v>
      </c>
      <c r="E112" s="53"/>
      <c r="F112" s="73">
        <f t="shared" si="4"/>
        <v>120000</v>
      </c>
    </row>
    <row r="113" spans="1:6" ht="12.75" customHeight="1" thickBot="1" x14ac:dyDescent="0.25">
      <c r="A113" s="51">
        <v>425223</v>
      </c>
      <c r="B113" s="52" t="s">
        <v>75</v>
      </c>
      <c r="C113" s="53">
        <v>40000</v>
      </c>
      <c r="D113" s="53">
        <v>200000</v>
      </c>
      <c r="E113" s="53"/>
      <c r="F113" s="73">
        <f t="shared" si="4"/>
        <v>240000</v>
      </c>
    </row>
    <row r="114" spans="1:6" ht="12.75" customHeight="1" thickBot="1" x14ac:dyDescent="0.25">
      <c r="A114" s="51">
        <v>425225</v>
      </c>
      <c r="B114" s="52" t="s">
        <v>76</v>
      </c>
      <c r="C114" s="53">
        <v>1000000</v>
      </c>
      <c r="D114" s="53">
        <v>2000000</v>
      </c>
      <c r="E114" s="53"/>
      <c r="F114" s="73">
        <f t="shared" si="4"/>
        <v>3000000</v>
      </c>
    </row>
    <row r="115" spans="1:6" ht="12.75" customHeight="1" thickBot="1" x14ac:dyDescent="0.25">
      <c r="A115" s="51">
        <v>425229</v>
      </c>
      <c r="B115" s="52" t="s">
        <v>77</v>
      </c>
      <c r="C115" s="53">
        <v>20000</v>
      </c>
      <c r="D115" s="53">
        <v>100000</v>
      </c>
      <c r="E115" s="53"/>
      <c r="F115" s="73">
        <f t="shared" si="4"/>
        <v>120000</v>
      </c>
    </row>
    <row r="116" spans="1:6" ht="21" thickBot="1" x14ac:dyDescent="0.25">
      <c r="A116" s="51">
        <v>425251</v>
      </c>
      <c r="B116" s="52" t="s">
        <v>78</v>
      </c>
      <c r="C116" s="53">
        <v>500000</v>
      </c>
      <c r="D116" s="53">
        <v>700000</v>
      </c>
      <c r="E116" s="53"/>
      <c r="F116" s="73">
        <f t="shared" si="4"/>
        <v>1200000</v>
      </c>
    </row>
    <row r="117" spans="1:6" ht="10.8" thickBot="1" x14ac:dyDescent="0.25">
      <c r="A117" s="51">
        <v>425291</v>
      </c>
      <c r="B117" s="52" t="s">
        <v>79</v>
      </c>
      <c r="C117" s="53">
        <v>20000</v>
      </c>
      <c r="D117" s="53">
        <v>100000</v>
      </c>
      <c r="E117" s="53"/>
      <c r="F117" s="73">
        <f t="shared" si="4"/>
        <v>120000</v>
      </c>
    </row>
    <row r="118" spans="1:6" s="99" customFormat="1" ht="10.8" thickBot="1" x14ac:dyDescent="0.25">
      <c r="A118" s="108">
        <v>425</v>
      </c>
      <c r="B118" s="109" t="s">
        <v>127</v>
      </c>
      <c r="C118" s="110">
        <f>SUM(C109:C117)</f>
        <v>4620000</v>
      </c>
      <c r="D118" s="110">
        <f>SUM(D109:D117)</f>
        <v>7815000</v>
      </c>
      <c r="E118" s="110">
        <f>SUM(E109:E117)</f>
        <v>0</v>
      </c>
      <c r="F118" s="110">
        <f>SUM(F109:F117)</f>
        <v>12435000</v>
      </c>
    </row>
    <row r="119" spans="1:6" ht="12.75" customHeight="1" thickBot="1" x14ac:dyDescent="0.25">
      <c r="A119" s="51">
        <v>426111</v>
      </c>
      <c r="B119" s="52" t="s">
        <v>80</v>
      </c>
      <c r="C119" s="53">
        <v>826371</v>
      </c>
      <c r="D119" s="53">
        <v>1000000</v>
      </c>
      <c r="E119" s="53"/>
      <c r="F119" s="73">
        <f>SUM(C119:E119)</f>
        <v>1826371</v>
      </c>
    </row>
    <row r="120" spans="1:6" ht="12.75" customHeight="1" thickBot="1" x14ac:dyDescent="0.25">
      <c r="A120" s="51">
        <v>426121</v>
      </c>
      <c r="B120" s="52" t="s">
        <v>81</v>
      </c>
      <c r="C120" s="53"/>
      <c r="D120" s="53">
        <v>1475052</v>
      </c>
      <c r="E120" s="53"/>
      <c r="F120" s="73">
        <f t="shared" ref="F120:F137" si="5">SUM(C120:E120)</f>
        <v>1475052</v>
      </c>
    </row>
    <row r="121" spans="1:6" ht="12.75" customHeight="1" thickBot="1" x14ac:dyDescent="0.25">
      <c r="A121" s="51">
        <v>426131</v>
      </c>
      <c r="B121" s="52" t="s">
        <v>82</v>
      </c>
      <c r="C121" s="53"/>
      <c r="D121" s="53">
        <v>588000</v>
      </c>
      <c r="E121" s="53"/>
      <c r="F121" s="73">
        <f t="shared" si="5"/>
        <v>588000</v>
      </c>
    </row>
    <row r="122" spans="1:6" ht="12.75" customHeight="1" thickBot="1" x14ac:dyDescent="0.25">
      <c r="A122" s="51">
        <v>426311</v>
      </c>
      <c r="B122" s="52" t="s">
        <v>83</v>
      </c>
      <c r="C122" s="53"/>
      <c r="D122" s="53">
        <v>300000</v>
      </c>
      <c r="E122" s="53"/>
      <c r="F122" s="73">
        <f t="shared" si="5"/>
        <v>300000</v>
      </c>
    </row>
    <row r="123" spans="1:6" ht="12.75" customHeight="1" thickBot="1" x14ac:dyDescent="0.25">
      <c r="A123" s="51">
        <v>426411</v>
      </c>
      <c r="B123" s="52" t="s">
        <v>84</v>
      </c>
      <c r="C123" s="53">
        <v>500000</v>
      </c>
      <c r="D123" s="53">
        <v>3626800</v>
      </c>
      <c r="E123" s="53"/>
      <c r="F123" s="73">
        <f t="shared" si="5"/>
        <v>4126800</v>
      </c>
    </row>
    <row r="124" spans="1:6" ht="12.75" customHeight="1" thickBot="1" x14ac:dyDescent="0.25">
      <c r="A124" s="51">
        <v>426591</v>
      </c>
      <c r="B124" s="52" t="s">
        <v>137</v>
      </c>
      <c r="C124" s="53">
        <v>50000</v>
      </c>
      <c r="D124" s="53">
        <v>50000</v>
      </c>
      <c r="E124" s="53"/>
      <c r="F124" s="73">
        <f t="shared" si="5"/>
        <v>100000</v>
      </c>
    </row>
    <row r="125" spans="1:6" ht="12.75" customHeight="1" thickBot="1" x14ac:dyDescent="0.25">
      <c r="A125" s="51">
        <v>426711</v>
      </c>
      <c r="B125" s="52" t="s">
        <v>85</v>
      </c>
      <c r="C125" s="53">
        <v>500000</v>
      </c>
      <c r="D125" s="53">
        <v>996424</v>
      </c>
      <c r="E125" s="53"/>
      <c r="F125" s="73">
        <f t="shared" si="5"/>
        <v>1496424</v>
      </c>
    </row>
    <row r="126" spans="1:6" ht="12.75" customHeight="1" thickBot="1" x14ac:dyDescent="0.25">
      <c r="A126" s="51">
        <v>426751</v>
      </c>
      <c r="B126" s="52" t="s">
        <v>86</v>
      </c>
      <c r="C126" s="53">
        <v>4505068</v>
      </c>
      <c r="D126" s="53">
        <v>3976430</v>
      </c>
      <c r="E126" s="53"/>
      <c r="F126" s="73">
        <f t="shared" si="5"/>
        <v>8481498</v>
      </c>
    </row>
    <row r="127" spans="1:6" ht="12.75" customHeight="1" thickBot="1" x14ac:dyDescent="0.25">
      <c r="A127" s="51">
        <v>42679101</v>
      </c>
      <c r="B127" s="52" t="s">
        <v>87</v>
      </c>
      <c r="C127" s="53">
        <v>1840339</v>
      </c>
      <c r="D127" s="53">
        <v>1000000</v>
      </c>
      <c r="E127" s="53"/>
      <c r="F127" s="73">
        <f t="shared" si="5"/>
        <v>2840339</v>
      </c>
    </row>
    <row r="128" spans="1:6" ht="12.75" customHeight="1" thickBot="1" x14ac:dyDescent="0.25">
      <c r="A128" s="51">
        <v>42679102</v>
      </c>
      <c r="B128" s="52" t="s">
        <v>88</v>
      </c>
      <c r="C128" s="53">
        <v>1000000</v>
      </c>
      <c r="D128" s="53">
        <v>1100622</v>
      </c>
      <c r="E128" s="53"/>
      <c r="F128" s="73">
        <f t="shared" si="5"/>
        <v>2100622</v>
      </c>
    </row>
    <row r="129" spans="1:12" ht="12.75" customHeight="1" thickBot="1" x14ac:dyDescent="0.25">
      <c r="A129" s="51">
        <v>426811</v>
      </c>
      <c r="B129" s="52" t="s">
        <v>89</v>
      </c>
      <c r="C129" s="53">
        <v>2000000</v>
      </c>
      <c r="D129" s="53">
        <v>8168450</v>
      </c>
      <c r="E129" s="53"/>
      <c r="F129" s="73">
        <f t="shared" si="5"/>
        <v>10168450</v>
      </c>
    </row>
    <row r="130" spans="1:12" ht="12.75" customHeight="1" thickBot="1" x14ac:dyDescent="0.25">
      <c r="A130" s="51">
        <v>426821</v>
      </c>
      <c r="B130" s="52" t="s">
        <v>165</v>
      </c>
      <c r="C130" s="53">
        <v>5000000</v>
      </c>
      <c r="D130" s="53">
        <v>7500000</v>
      </c>
      <c r="E130" s="53"/>
      <c r="F130" s="73">
        <f t="shared" si="5"/>
        <v>12500000</v>
      </c>
    </row>
    <row r="131" spans="1:12" ht="12.75" customHeight="1" thickBot="1" x14ac:dyDescent="0.25">
      <c r="A131" s="51">
        <v>426822</v>
      </c>
      <c r="B131" s="52" t="s">
        <v>163</v>
      </c>
      <c r="C131" s="53">
        <v>50000</v>
      </c>
      <c r="D131" s="53">
        <v>150000</v>
      </c>
      <c r="E131" s="53"/>
      <c r="F131" s="73">
        <f t="shared" si="5"/>
        <v>200000</v>
      </c>
    </row>
    <row r="132" spans="1:12" ht="12.75" customHeight="1" thickBot="1" x14ac:dyDescent="0.25">
      <c r="A132" s="51">
        <v>426823</v>
      </c>
      <c r="B132" s="52" t="s">
        <v>90</v>
      </c>
      <c r="C132" s="53">
        <v>6000000</v>
      </c>
      <c r="D132" s="53">
        <v>14000000</v>
      </c>
      <c r="E132" s="53"/>
      <c r="F132" s="73">
        <f t="shared" si="5"/>
        <v>20000000</v>
      </c>
    </row>
    <row r="133" spans="1:12" ht="12.75" customHeight="1" thickBot="1" x14ac:dyDescent="0.25">
      <c r="A133" s="51">
        <v>426911</v>
      </c>
      <c r="B133" s="52" t="s">
        <v>91</v>
      </c>
      <c r="C133" s="53">
        <v>72610</v>
      </c>
      <c r="D133" s="53">
        <v>200000</v>
      </c>
      <c r="E133" s="53"/>
      <c r="F133" s="73">
        <f t="shared" si="5"/>
        <v>272610</v>
      </c>
    </row>
    <row r="134" spans="1:12" ht="12.75" customHeight="1" thickBot="1" x14ac:dyDescent="0.25">
      <c r="A134" s="51">
        <v>42691301</v>
      </c>
      <c r="B134" s="52" t="s">
        <v>92</v>
      </c>
      <c r="C134" s="53">
        <v>1576746</v>
      </c>
      <c r="D134" s="53">
        <v>4325326</v>
      </c>
      <c r="E134" s="53"/>
      <c r="F134" s="73">
        <f t="shared" si="5"/>
        <v>5902072</v>
      </c>
    </row>
    <row r="135" spans="1:12" ht="12.75" customHeight="1" thickBot="1" x14ac:dyDescent="0.25">
      <c r="A135" s="51">
        <v>42691302</v>
      </c>
      <c r="B135" s="52" t="s">
        <v>93</v>
      </c>
      <c r="C135" s="53">
        <v>205866</v>
      </c>
      <c r="D135" s="53">
        <v>600000</v>
      </c>
      <c r="E135" s="53"/>
      <c r="F135" s="73">
        <f t="shared" si="5"/>
        <v>805866</v>
      </c>
    </row>
    <row r="136" spans="1:12" ht="12.75" customHeight="1" thickBot="1" x14ac:dyDescent="0.25">
      <c r="A136" s="51">
        <v>42691303</v>
      </c>
      <c r="B136" s="52" t="s">
        <v>94</v>
      </c>
      <c r="C136" s="53">
        <v>100000</v>
      </c>
      <c r="D136" s="53">
        <v>320000</v>
      </c>
      <c r="E136" s="53"/>
      <c r="F136" s="73">
        <f t="shared" si="5"/>
        <v>420000</v>
      </c>
    </row>
    <row r="137" spans="1:12" ht="12.75" customHeight="1" thickBot="1" x14ac:dyDescent="0.25">
      <c r="A137" s="51">
        <v>42691904</v>
      </c>
      <c r="B137" s="52" t="s">
        <v>95</v>
      </c>
      <c r="C137" s="53">
        <v>1000000</v>
      </c>
      <c r="D137" s="53">
        <v>3741968</v>
      </c>
      <c r="E137" s="53"/>
      <c r="F137" s="73">
        <f t="shared" si="5"/>
        <v>4741968</v>
      </c>
    </row>
    <row r="138" spans="1:12" s="99" customFormat="1" ht="10.8" thickBot="1" x14ac:dyDescent="0.25">
      <c r="A138" s="111">
        <v>426</v>
      </c>
      <c r="B138" s="112" t="s">
        <v>96</v>
      </c>
      <c r="C138" s="113">
        <f>SUM(C119:C137)</f>
        <v>25227000</v>
      </c>
      <c r="D138" s="113">
        <f>SUM(D119:D137)</f>
        <v>53119072</v>
      </c>
      <c r="E138" s="113">
        <f>SUM(E119:E137)</f>
        <v>0</v>
      </c>
      <c r="F138" s="113">
        <f>SUM(F119:F137)</f>
        <v>78346072</v>
      </c>
    </row>
    <row r="139" spans="1:12" s="99" customFormat="1" ht="22.2" thickBot="1" x14ac:dyDescent="0.25">
      <c r="A139" s="61">
        <v>42</v>
      </c>
      <c r="B139" s="62" t="s">
        <v>97</v>
      </c>
      <c r="C139" s="56">
        <f>SUM(C72+C82++C105+C108+C118+C138)</f>
        <v>49818000</v>
      </c>
      <c r="D139" s="56">
        <f>SUM(D72+D82++D105+D108+D118+D138)</f>
        <v>121741321</v>
      </c>
      <c r="E139" s="56">
        <f>SUM(E72+E82++E105+E108+E118+E138)</f>
        <v>0</v>
      </c>
      <c r="F139" s="56">
        <f>SUM(F72+F82++F105+F108+F118+F138)</f>
        <v>171559321</v>
      </c>
      <c r="G139" s="12"/>
      <c r="H139" s="12"/>
      <c r="I139" s="12"/>
      <c r="J139" s="12"/>
      <c r="K139" s="12"/>
      <c r="L139" s="12"/>
    </row>
    <row r="140" spans="1:12" s="99" customFormat="1" ht="10.8" thickBot="1" x14ac:dyDescent="0.25">
      <c r="A140" s="51">
        <v>431211</v>
      </c>
      <c r="B140" s="52" t="s">
        <v>98</v>
      </c>
      <c r="C140" s="53"/>
      <c r="D140" s="53">
        <v>2000000</v>
      </c>
      <c r="E140" s="53"/>
      <c r="F140" s="73">
        <f>SUM(C140:E140)</f>
        <v>2000000</v>
      </c>
      <c r="G140" s="12"/>
      <c r="H140" s="12"/>
      <c r="I140" s="12"/>
      <c r="J140" s="12"/>
      <c r="K140" s="12"/>
      <c r="L140" s="12"/>
    </row>
    <row r="141" spans="1:12" s="99" customFormat="1" ht="10.8" thickBot="1" x14ac:dyDescent="0.25">
      <c r="A141" s="54">
        <v>43</v>
      </c>
      <c r="B141" s="55" t="s">
        <v>99</v>
      </c>
      <c r="C141" s="56">
        <f>SUM(C140)</f>
        <v>0</v>
      </c>
      <c r="D141" s="56">
        <v>2000000</v>
      </c>
      <c r="E141" s="56">
        <f>SUM(E140)</f>
        <v>0</v>
      </c>
      <c r="F141" s="56">
        <f>SUM(F140)</f>
        <v>2000000</v>
      </c>
      <c r="G141" s="12"/>
      <c r="H141" s="12"/>
      <c r="I141" s="12"/>
      <c r="J141" s="12"/>
      <c r="K141" s="12"/>
      <c r="L141" s="12"/>
    </row>
    <row r="142" spans="1:12" s="99" customFormat="1" ht="10.8" thickBot="1" x14ac:dyDescent="0.25">
      <c r="A142" s="51">
        <v>441511</v>
      </c>
      <c r="B142" s="52" t="s">
        <v>100</v>
      </c>
      <c r="C142" s="53"/>
      <c r="D142" s="53">
        <v>350000</v>
      </c>
      <c r="E142" s="53"/>
      <c r="F142" s="73">
        <f>SUM(C142:E142)</f>
        <v>350000</v>
      </c>
      <c r="G142" s="12"/>
      <c r="H142" s="12"/>
      <c r="I142" s="12"/>
      <c r="J142" s="12"/>
      <c r="K142" s="12"/>
      <c r="L142" s="12"/>
    </row>
    <row r="143" spans="1:12" s="99" customFormat="1" ht="11.4" thickBot="1" x14ac:dyDescent="0.25">
      <c r="A143" s="54">
        <v>44</v>
      </c>
      <c r="B143" s="62" t="s">
        <v>101</v>
      </c>
      <c r="C143" s="56">
        <f>SUM(C142)</f>
        <v>0</v>
      </c>
      <c r="D143" s="56">
        <v>350000</v>
      </c>
      <c r="E143" s="56">
        <f>SUM(E142)</f>
        <v>0</v>
      </c>
      <c r="F143" s="56">
        <f>SUM(F142)</f>
        <v>350000</v>
      </c>
      <c r="G143" s="12"/>
      <c r="H143" s="12"/>
      <c r="I143" s="12"/>
      <c r="J143" s="12"/>
      <c r="K143" s="12"/>
      <c r="L143" s="12"/>
    </row>
    <row r="144" spans="1:12" s="99" customFormat="1" ht="10.8" thickBot="1" x14ac:dyDescent="0.25">
      <c r="A144" s="51">
        <v>482131</v>
      </c>
      <c r="B144" s="52" t="s">
        <v>102</v>
      </c>
      <c r="C144" s="53"/>
      <c r="D144" s="53">
        <v>120000</v>
      </c>
      <c r="E144" s="53"/>
      <c r="F144" s="73">
        <f>SUM(C144:E144)</f>
        <v>120000</v>
      </c>
      <c r="G144" s="12"/>
      <c r="H144" s="12"/>
      <c r="I144" s="12"/>
      <c r="J144" s="12"/>
      <c r="K144" s="12"/>
      <c r="L144" s="12"/>
    </row>
    <row r="145" spans="1:12" s="99" customFormat="1" ht="10.8" thickBot="1" x14ac:dyDescent="0.25">
      <c r="A145" s="51">
        <v>482191</v>
      </c>
      <c r="B145" s="52" t="s">
        <v>103</v>
      </c>
      <c r="C145" s="53"/>
      <c r="D145" s="53">
        <v>2500000</v>
      </c>
      <c r="E145" s="53"/>
      <c r="F145" s="73">
        <f>SUM(C145:E145)</f>
        <v>2500000</v>
      </c>
      <c r="G145" s="12"/>
      <c r="H145" s="12"/>
      <c r="I145" s="12"/>
      <c r="J145" s="12"/>
      <c r="K145" s="12"/>
      <c r="L145" s="12"/>
    </row>
    <row r="146" spans="1:12" s="99" customFormat="1" ht="10.8" thickBot="1" x14ac:dyDescent="0.25">
      <c r="A146" s="51">
        <v>482200</v>
      </c>
      <c r="B146" s="52" t="s">
        <v>104</v>
      </c>
      <c r="C146" s="53"/>
      <c r="D146" s="53">
        <v>1600000</v>
      </c>
      <c r="E146" s="53"/>
      <c r="F146" s="73">
        <f>SUM(C146:E146)</f>
        <v>1600000</v>
      </c>
      <c r="G146" s="12"/>
      <c r="H146" s="12"/>
      <c r="I146" s="12"/>
      <c r="J146" s="12"/>
      <c r="K146" s="12"/>
      <c r="L146" s="12"/>
    </row>
    <row r="147" spans="1:12" s="99" customFormat="1" ht="10.8" thickBot="1" x14ac:dyDescent="0.25">
      <c r="A147" s="111">
        <v>482</v>
      </c>
      <c r="B147" s="112" t="s">
        <v>105</v>
      </c>
      <c r="C147" s="113">
        <f>SUM(C144:C146)</f>
        <v>0</v>
      </c>
      <c r="D147" s="113">
        <f>SUM(D144:D146)</f>
        <v>4220000</v>
      </c>
      <c r="E147" s="113">
        <f>SUM(E144:E146)</f>
        <v>0</v>
      </c>
      <c r="F147" s="113">
        <f>SUM(F144:F146)</f>
        <v>4220000</v>
      </c>
    </row>
    <row r="148" spans="1:12" s="99" customFormat="1" ht="10.8" thickBot="1" x14ac:dyDescent="0.25">
      <c r="A148" s="111">
        <v>483</v>
      </c>
      <c r="B148" s="112" t="s">
        <v>106</v>
      </c>
      <c r="C148" s="113"/>
      <c r="D148" s="113">
        <v>700000</v>
      </c>
      <c r="E148" s="113"/>
      <c r="F148" s="113">
        <f>SUM(C148:D148)</f>
        <v>700000</v>
      </c>
    </row>
    <row r="149" spans="1:12" s="99" customFormat="1" ht="11.4" thickBot="1" x14ac:dyDescent="0.25">
      <c r="A149" s="61">
        <v>48</v>
      </c>
      <c r="B149" s="62" t="s">
        <v>107</v>
      </c>
      <c r="C149" s="56">
        <f>SUM(C147:C148)</f>
        <v>0</v>
      </c>
      <c r="D149" s="56">
        <f>SUM(D147:D148)</f>
        <v>4920000</v>
      </c>
      <c r="E149" s="56">
        <f>SUM(E147:E148)</f>
        <v>0</v>
      </c>
      <c r="F149" s="56">
        <f>SUM(F147:F148)</f>
        <v>4920000</v>
      </c>
      <c r="G149" s="12"/>
      <c r="H149" s="12"/>
      <c r="I149" s="12"/>
      <c r="J149" s="12"/>
      <c r="K149" s="12"/>
      <c r="L149" s="12"/>
    </row>
    <row r="150" spans="1:12" s="99" customFormat="1" ht="21" thickBot="1" x14ac:dyDescent="0.25">
      <c r="A150" s="54">
        <v>4</v>
      </c>
      <c r="B150" s="55" t="s">
        <v>108</v>
      </c>
      <c r="C150" s="56">
        <f>SUM(C52+C139+C141+C143+C149)</f>
        <v>279318000</v>
      </c>
      <c r="D150" s="56">
        <f>SUM(D52+D139+D141+D143+D149)</f>
        <v>141176321</v>
      </c>
      <c r="E150" s="56">
        <f>SUM(E52+E139+E141+E143+E149)</f>
        <v>300000</v>
      </c>
      <c r="F150" s="56">
        <f>SUM(F52+F139+F141+F143+F149)</f>
        <v>420794321</v>
      </c>
      <c r="G150" s="12"/>
      <c r="H150" s="12"/>
      <c r="I150" s="12"/>
      <c r="J150" s="12"/>
      <c r="K150" s="12"/>
      <c r="L150" s="12"/>
    </row>
    <row r="151" spans="1:12" s="99" customFormat="1" ht="10.8" thickBot="1" x14ac:dyDescent="0.25">
      <c r="A151" s="54">
        <v>5</v>
      </c>
      <c r="B151" s="63" t="s">
        <v>132</v>
      </c>
      <c r="C151" s="56">
        <f>SUM(C152:C171)</f>
        <v>0</v>
      </c>
      <c r="D151" s="56">
        <f>SUM(D152:D171)</f>
        <v>78691728</v>
      </c>
      <c r="E151" s="56">
        <f>SUM(E152:E171)</f>
        <v>0</v>
      </c>
      <c r="F151" s="56">
        <f>SUM(F152:F171)</f>
        <v>78691728</v>
      </c>
      <c r="G151" s="12"/>
      <c r="H151" s="12"/>
      <c r="I151" s="12"/>
      <c r="J151" s="12"/>
      <c r="K151" s="12"/>
      <c r="L151" s="12"/>
    </row>
    <row r="152" spans="1:12" s="99" customFormat="1" ht="31.2" thickBot="1" x14ac:dyDescent="0.25">
      <c r="A152" s="51" t="s">
        <v>144</v>
      </c>
      <c r="B152" s="52" t="s">
        <v>141</v>
      </c>
      <c r="C152" s="57"/>
      <c r="D152" s="53">
        <v>6000000</v>
      </c>
      <c r="E152" s="53"/>
      <c r="F152" s="73">
        <f t="shared" ref="F152:F162" si="6">SUM(C152:E152)</f>
        <v>6000000</v>
      </c>
      <c r="G152" s="12"/>
      <c r="H152" s="12"/>
      <c r="I152" s="12"/>
      <c r="J152" s="12"/>
      <c r="K152" s="12"/>
      <c r="L152" s="12"/>
    </row>
    <row r="153" spans="1:12" s="99" customFormat="1" ht="21" thickBot="1" x14ac:dyDescent="0.25">
      <c r="A153" s="51" t="s">
        <v>187</v>
      </c>
      <c r="B153" s="52" t="s">
        <v>188</v>
      </c>
      <c r="C153" s="57"/>
      <c r="D153" s="53">
        <v>2400000</v>
      </c>
      <c r="E153" s="53"/>
      <c r="F153" s="73">
        <f t="shared" si="6"/>
        <v>2400000</v>
      </c>
      <c r="G153" s="12"/>
      <c r="H153" s="12"/>
      <c r="I153" s="12"/>
      <c r="J153" s="12"/>
      <c r="K153" s="12"/>
      <c r="L153" s="12"/>
    </row>
    <row r="154" spans="1:12" s="99" customFormat="1" ht="31.2" thickBot="1" x14ac:dyDescent="0.25">
      <c r="A154" s="51" t="s">
        <v>146</v>
      </c>
      <c r="B154" s="52" t="s">
        <v>142</v>
      </c>
      <c r="C154" s="57"/>
      <c r="D154" s="53">
        <v>7200000</v>
      </c>
      <c r="E154" s="53"/>
      <c r="F154" s="73">
        <f t="shared" si="6"/>
        <v>7200000</v>
      </c>
      <c r="G154" s="12"/>
      <c r="H154" s="12"/>
      <c r="I154" s="12"/>
      <c r="J154" s="12"/>
      <c r="K154" s="12"/>
      <c r="L154" s="12"/>
    </row>
    <row r="155" spans="1:12" s="99" customFormat="1" ht="31.2" thickBot="1" x14ac:dyDescent="0.25">
      <c r="A155" s="51" t="s">
        <v>145</v>
      </c>
      <c r="B155" s="52" t="s">
        <v>201</v>
      </c>
      <c r="C155" s="57"/>
      <c r="D155" s="53">
        <v>1700000</v>
      </c>
      <c r="E155" s="53"/>
      <c r="F155" s="73">
        <f t="shared" si="6"/>
        <v>1700000</v>
      </c>
      <c r="G155" s="12"/>
      <c r="H155" s="12"/>
      <c r="I155" s="12"/>
      <c r="J155" s="12"/>
      <c r="K155" s="12"/>
      <c r="L155" s="12"/>
    </row>
    <row r="156" spans="1:12" s="99" customFormat="1" ht="21" thickBot="1" x14ac:dyDescent="0.25">
      <c r="A156" s="51" t="s">
        <v>147</v>
      </c>
      <c r="B156" s="52" t="s">
        <v>143</v>
      </c>
      <c r="C156" s="57"/>
      <c r="D156" s="53">
        <v>1200000</v>
      </c>
      <c r="E156" s="53"/>
      <c r="F156" s="73">
        <f t="shared" si="6"/>
        <v>1200000</v>
      </c>
      <c r="G156" s="12"/>
      <c r="H156" s="12"/>
      <c r="I156" s="12"/>
      <c r="J156" s="12"/>
      <c r="K156" s="12"/>
      <c r="L156" s="12"/>
    </row>
    <row r="157" spans="1:12" s="99" customFormat="1" ht="21" thickBot="1" x14ac:dyDescent="0.25">
      <c r="A157" s="51" t="s">
        <v>184</v>
      </c>
      <c r="B157" s="52" t="s">
        <v>185</v>
      </c>
      <c r="C157" s="57"/>
      <c r="D157" s="53">
        <v>3600000</v>
      </c>
      <c r="E157" s="53"/>
      <c r="F157" s="73">
        <f t="shared" si="6"/>
        <v>3600000</v>
      </c>
      <c r="G157" s="12"/>
      <c r="H157" s="12"/>
      <c r="I157" s="12"/>
      <c r="J157" s="12"/>
      <c r="K157" s="12"/>
      <c r="L157" s="12"/>
    </row>
    <row r="158" spans="1:12" s="99" customFormat="1" ht="31.2" thickBot="1" x14ac:dyDescent="0.25">
      <c r="A158" s="51" t="s">
        <v>148</v>
      </c>
      <c r="B158" s="52" t="s">
        <v>159</v>
      </c>
      <c r="C158" s="57"/>
      <c r="D158" s="53">
        <v>6000000</v>
      </c>
      <c r="E158" s="53"/>
      <c r="F158" s="73">
        <f t="shared" si="6"/>
        <v>6000000</v>
      </c>
      <c r="G158" s="12"/>
      <c r="H158" s="12"/>
      <c r="I158" s="12"/>
      <c r="J158" s="12"/>
      <c r="K158" s="12"/>
      <c r="L158" s="12"/>
    </row>
    <row r="159" spans="1:12" s="99" customFormat="1" ht="21" thickBot="1" x14ac:dyDescent="0.25">
      <c r="A159" s="51" t="s">
        <v>148</v>
      </c>
      <c r="B159" s="52" t="s">
        <v>199</v>
      </c>
      <c r="C159" s="57"/>
      <c r="D159" s="53">
        <v>1800000</v>
      </c>
      <c r="E159" s="53"/>
      <c r="F159" s="73">
        <f t="shared" si="6"/>
        <v>1800000</v>
      </c>
      <c r="G159" s="12"/>
      <c r="H159" s="12"/>
      <c r="I159" s="12"/>
      <c r="J159" s="12"/>
      <c r="K159" s="12"/>
      <c r="L159" s="12"/>
    </row>
    <row r="160" spans="1:12" s="99" customFormat="1" ht="21" thickBot="1" x14ac:dyDescent="0.25">
      <c r="A160" s="51" t="s">
        <v>191</v>
      </c>
      <c r="B160" s="52" t="s">
        <v>192</v>
      </c>
      <c r="C160" s="57"/>
      <c r="D160" s="53">
        <v>3600000</v>
      </c>
      <c r="E160" s="53"/>
      <c r="F160" s="73">
        <f t="shared" si="6"/>
        <v>3600000</v>
      </c>
      <c r="G160" s="12"/>
      <c r="H160" s="12"/>
      <c r="I160" s="12"/>
      <c r="J160" s="12"/>
      <c r="K160" s="12"/>
      <c r="L160" s="12"/>
    </row>
    <row r="161" spans="1:12" s="99" customFormat="1" ht="21" thickBot="1" x14ac:dyDescent="0.25">
      <c r="A161" s="51" t="s">
        <v>193</v>
      </c>
      <c r="B161" s="52" t="s">
        <v>194</v>
      </c>
      <c r="C161" s="57"/>
      <c r="D161" s="53">
        <v>3600000</v>
      </c>
      <c r="E161" s="53"/>
      <c r="F161" s="73">
        <f t="shared" si="6"/>
        <v>3600000</v>
      </c>
      <c r="G161" s="12"/>
      <c r="H161" s="12"/>
      <c r="I161" s="12"/>
      <c r="J161" s="12"/>
      <c r="K161" s="12"/>
      <c r="L161" s="12"/>
    </row>
    <row r="162" spans="1:12" s="99" customFormat="1" ht="21" thickBot="1" x14ac:dyDescent="0.25">
      <c r="A162" s="51" t="s">
        <v>189</v>
      </c>
      <c r="B162" s="52" t="s">
        <v>190</v>
      </c>
      <c r="C162" s="57"/>
      <c r="D162" s="53">
        <v>4800000</v>
      </c>
      <c r="E162" s="53"/>
      <c r="F162" s="73">
        <f t="shared" si="6"/>
        <v>4800000</v>
      </c>
      <c r="G162" s="12"/>
      <c r="H162" s="12"/>
      <c r="I162" s="12"/>
      <c r="J162" s="12"/>
      <c r="K162" s="12"/>
      <c r="L162" s="12"/>
    </row>
    <row r="163" spans="1:12" s="99" customFormat="1" ht="10.8" thickBot="1" x14ac:dyDescent="0.25">
      <c r="A163" s="51">
        <v>511431</v>
      </c>
      <c r="B163" s="52" t="s">
        <v>181</v>
      </c>
      <c r="C163" s="57"/>
      <c r="D163" s="53">
        <v>5998000</v>
      </c>
      <c r="E163" s="53"/>
      <c r="F163" s="73">
        <f>SUM(C163:E163)</f>
        <v>5998000</v>
      </c>
      <c r="G163" s="12"/>
      <c r="H163" s="12"/>
      <c r="I163" s="12"/>
      <c r="J163" s="12"/>
      <c r="K163" s="12"/>
      <c r="L163" s="12"/>
    </row>
    <row r="164" spans="1:12" s="99" customFormat="1" ht="10.8" thickBot="1" x14ac:dyDescent="0.25">
      <c r="A164" s="51">
        <v>512111</v>
      </c>
      <c r="B164" s="52" t="s">
        <v>200</v>
      </c>
      <c r="C164" s="57"/>
      <c r="D164" s="53">
        <v>2040000</v>
      </c>
      <c r="E164" s="53"/>
      <c r="F164" s="73">
        <f>SUM(C164:E164)</f>
        <v>2040000</v>
      </c>
      <c r="G164" s="12"/>
      <c r="H164" s="12"/>
      <c r="I164" s="12"/>
      <c r="J164" s="12"/>
      <c r="K164" s="12"/>
      <c r="L164" s="12"/>
    </row>
    <row r="165" spans="1:12" s="99" customFormat="1" ht="10.8" thickBot="1" x14ac:dyDescent="0.25">
      <c r="A165" s="51">
        <v>512211</v>
      </c>
      <c r="B165" s="52" t="s">
        <v>109</v>
      </c>
      <c r="C165" s="53"/>
      <c r="D165" s="53">
        <v>599999</v>
      </c>
      <c r="E165" s="53"/>
      <c r="F165" s="73">
        <f t="shared" ref="F165:F171" si="7">SUM(C165:E165)</f>
        <v>599999</v>
      </c>
      <c r="G165" s="12"/>
      <c r="H165" s="12"/>
      <c r="I165" s="12"/>
      <c r="J165" s="12"/>
      <c r="K165" s="12"/>
      <c r="L165" s="12"/>
    </row>
    <row r="166" spans="1:12" s="99" customFormat="1" ht="10.8" thickBot="1" x14ac:dyDescent="0.25">
      <c r="A166" s="51" t="s">
        <v>158</v>
      </c>
      <c r="B166" s="52" t="s">
        <v>157</v>
      </c>
      <c r="C166" s="53"/>
      <c r="D166" s="53">
        <v>4434312</v>
      </c>
      <c r="E166" s="53"/>
      <c r="F166" s="73">
        <f t="shared" si="7"/>
        <v>4434312</v>
      </c>
      <c r="G166" s="12"/>
      <c r="H166" s="12"/>
      <c r="I166" s="12"/>
      <c r="J166" s="12"/>
      <c r="K166" s="12"/>
      <c r="L166" s="12"/>
    </row>
    <row r="167" spans="1:12" s="99" customFormat="1" ht="10.8" thickBot="1" x14ac:dyDescent="0.25">
      <c r="A167" s="51">
        <v>512221</v>
      </c>
      <c r="B167" s="52" t="s">
        <v>110</v>
      </c>
      <c r="C167" s="53"/>
      <c r="D167" s="53">
        <v>599999</v>
      </c>
      <c r="E167" s="53"/>
      <c r="F167" s="73">
        <f t="shared" si="7"/>
        <v>599999</v>
      </c>
      <c r="G167" s="12"/>
      <c r="H167" s="12"/>
      <c r="I167" s="12"/>
      <c r="J167" s="12"/>
      <c r="K167" s="12"/>
      <c r="L167" s="12"/>
    </row>
    <row r="168" spans="1:12" s="99" customFormat="1" ht="10.8" thickBot="1" x14ac:dyDescent="0.25">
      <c r="A168" s="51">
        <v>512251</v>
      </c>
      <c r="B168" s="52" t="s">
        <v>111</v>
      </c>
      <c r="C168" s="53"/>
      <c r="D168" s="53">
        <v>2401205</v>
      </c>
      <c r="E168" s="53"/>
      <c r="F168" s="73">
        <f t="shared" si="7"/>
        <v>2401205</v>
      </c>
      <c r="G168" s="12"/>
      <c r="H168" s="74"/>
      <c r="I168" s="12"/>
      <c r="J168" s="12"/>
      <c r="K168" s="12"/>
      <c r="L168" s="12"/>
    </row>
    <row r="169" spans="1:12" s="99" customFormat="1" ht="10.8" thickBot="1" x14ac:dyDescent="0.25">
      <c r="A169" s="51">
        <v>512511</v>
      </c>
      <c r="B169" s="52" t="s">
        <v>112</v>
      </c>
      <c r="C169" s="53"/>
      <c r="D169" s="53">
        <v>18502903</v>
      </c>
      <c r="E169" s="53"/>
      <c r="F169" s="73">
        <f t="shared" si="7"/>
        <v>18502903</v>
      </c>
      <c r="G169" s="12"/>
      <c r="H169" s="12"/>
      <c r="I169" s="12"/>
      <c r="J169" s="12"/>
      <c r="K169" s="12"/>
      <c r="L169" s="12"/>
    </row>
    <row r="170" spans="1:12" s="99" customFormat="1" ht="10.8" thickBot="1" x14ac:dyDescent="0.25">
      <c r="A170" s="51">
        <v>512241</v>
      </c>
      <c r="B170" s="52" t="s">
        <v>113</v>
      </c>
      <c r="C170" s="53"/>
      <c r="D170" s="53">
        <v>599999</v>
      </c>
      <c r="E170" s="53"/>
      <c r="F170" s="73">
        <f t="shared" si="7"/>
        <v>599999</v>
      </c>
      <c r="G170" s="12"/>
      <c r="H170" s="12"/>
      <c r="I170" s="12"/>
      <c r="J170" s="12"/>
      <c r="K170" s="12"/>
      <c r="L170" s="12"/>
    </row>
    <row r="171" spans="1:12" s="99" customFormat="1" ht="10.8" thickBot="1" x14ac:dyDescent="0.25">
      <c r="A171" s="51">
        <v>523111</v>
      </c>
      <c r="B171" s="52" t="s">
        <v>114</v>
      </c>
      <c r="C171" s="53"/>
      <c r="D171" s="53">
        <v>1615311</v>
      </c>
      <c r="E171" s="53"/>
      <c r="F171" s="73">
        <f t="shared" si="7"/>
        <v>1615311</v>
      </c>
      <c r="G171" s="12"/>
      <c r="H171" s="12"/>
      <c r="I171" s="12"/>
      <c r="J171" s="12"/>
      <c r="K171" s="12"/>
      <c r="L171" s="12"/>
    </row>
    <row r="172" spans="1:12" s="114" customFormat="1" ht="12.6" thickBot="1" x14ac:dyDescent="0.3">
      <c r="A172" s="4"/>
      <c r="B172" s="7" t="s">
        <v>115</v>
      </c>
      <c r="C172" s="8">
        <f>SUM(C150:C151)</f>
        <v>279318000</v>
      </c>
      <c r="D172" s="8">
        <f>SUM(D150:D151)</f>
        <v>219868049</v>
      </c>
      <c r="E172" s="8">
        <f>SUM(E150:E151)</f>
        <v>300000</v>
      </c>
      <c r="F172" s="3">
        <f>SUM(F150:F151)</f>
        <v>499486049</v>
      </c>
      <c r="G172" s="75"/>
      <c r="H172" s="75"/>
      <c r="I172" s="75"/>
      <c r="J172" s="75"/>
      <c r="K172" s="75"/>
      <c r="L172" s="75"/>
    </row>
    <row r="173" spans="1:12" s="114" customFormat="1" ht="12" x14ac:dyDescent="0.25">
      <c r="A173" s="65"/>
      <c r="B173" s="66"/>
      <c r="C173" s="9"/>
      <c r="D173" s="9"/>
      <c r="E173" s="9"/>
      <c r="F173" s="67"/>
      <c r="G173" s="75"/>
      <c r="H173" s="75"/>
      <c r="I173" s="75"/>
      <c r="J173" s="75"/>
      <c r="K173" s="75"/>
      <c r="L173" s="75"/>
    </row>
    <row r="174" spans="1:12" s="114" customFormat="1" ht="12" x14ac:dyDescent="0.25">
      <c r="A174" s="65"/>
      <c r="B174" s="66"/>
      <c r="C174" s="9"/>
      <c r="D174" s="9"/>
      <c r="E174" s="9"/>
      <c r="F174" s="67"/>
      <c r="G174" s="75"/>
      <c r="H174" s="75"/>
      <c r="I174" s="75"/>
      <c r="J174" s="75"/>
      <c r="K174" s="75"/>
      <c r="L174" s="75"/>
    </row>
    <row r="175" spans="1:12" s="114" customFormat="1" ht="12" customHeight="1" x14ac:dyDescent="0.25">
      <c r="A175" s="12"/>
      <c r="B175" s="64" t="s">
        <v>128</v>
      </c>
      <c r="C175" s="20"/>
      <c r="D175" s="20"/>
      <c r="E175" s="20" t="s">
        <v>161</v>
      </c>
      <c r="F175" s="20"/>
      <c r="G175" s="12"/>
      <c r="H175" s="12"/>
      <c r="I175" s="75"/>
      <c r="J175" s="75"/>
      <c r="K175" s="75"/>
      <c r="L175" s="75"/>
    </row>
    <row r="176" spans="1:12" s="114" customFormat="1" ht="12" x14ac:dyDescent="0.25">
      <c r="A176" s="12"/>
      <c r="B176" s="64" t="s">
        <v>129</v>
      </c>
      <c r="C176" s="20"/>
      <c r="D176" s="20"/>
      <c r="E176" s="64" t="s">
        <v>118</v>
      </c>
      <c r="F176" s="20"/>
      <c r="G176" s="12"/>
      <c r="H176" s="12"/>
      <c r="I176" s="75"/>
      <c r="J176" s="75"/>
      <c r="K176" s="75"/>
      <c r="L176" s="75"/>
    </row>
    <row r="177" spans="1:12" s="114" customFormat="1" ht="12" x14ac:dyDescent="0.25">
      <c r="A177" s="12"/>
      <c r="B177" s="64" t="s">
        <v>130</v>
      </c>
      <c r="C177" s="20"/>
      <c r="D177" s="20"/>
      <c r="E177" s="64" t="s">
        <v>119</v>
      </c>
      <c r="F177" s="20"/>
      <c r="G177" s="12"/>
      <c r="H177" s="12"/>
      <c r="I177" s="75"/>
      <c r="J177" s="75"/>
      <c r="K177" s="75"/>
      <c r="L177" s="75"/>
    </row>
    <row r="178" spans="1:12" s="114" customFormat="1" ht="12" x14ac:dyDescent="0.25">
      <c r="A178" s="12"/>
      <c r="B178" s="12" t="s">
        <v>162</v>
      </c>
      <c r="C178" s="12"/>
      <c r="D178" s="12"/>
      <c r="E178" s="12"/>
      <c r="F178" s="12"/>
      <c r="G178" s="12"/>
      <c r="H178" s="12"/>
      <c r="I178" s="75"/>
      <c r="J178" s="75"/>
      <c r="K178" s="75"/>
      <c r="L178" s="75"/>
    </row>
    <row r="179" spans="1:12" s="114" customFormat="1" ht="12" x14ac:dyDescent="0.25">
      <c r="A179" s="12"/>
      <c r="B179" s="12"/>
      <c r="C179" s="12"/>
      <c r="D179" s="12"/>
      <c r="E179" s="12"/>
      <c r="F179" s="12"/>
      <c r="G179" s="20"/>
      <c r="H179" s="12"/>
      <c r="I179" s="75"/>
      <c r="J179" s="75"/>
      <c r="K179" s="75"/>
      <c r="L179" s="75"/>
    </row>
    <row r="180" spans="1:12" s="114" customFormat="1" ht="12" x14ac:dyDescent="0.25">
      <c r="A180" s="12"/>
      <c r="B180" s="12"/>
      <c r="C180" s="12"/>
      <c r="D180" s="12"/>
      <c r="E180" s="12"/>
      <c r="F180" s="12"/>
      <c r="G180" s="20"/>
      <c r="H180" s="12"/>
      <c r="I180" s="75"/>
      <c r="J180" s="75"/>
      <c r="K180" s="75"/>
      <c r="L180" s="75"/>
    </row>
    <row r="181" spans="1:12" s="114" customFormat="1" ht="12" x14ac:dyDescent="0.25">
      <c r="A181" s="12"/>
      <c r="B181" s="12"/>
      <c r="C181" s="12"/>
      <c r="D181" s="12"/>
      <c r="E181" s="12"/>
      <c r="F181" s="12"/>
      <c r="G181" s="20"/>
      <c r="H181" s="12"/>
      <c r="I181" s="75"/>
      <c r="J181" s="75"/>
      <c r="K181" s="75"/>
      <c r="L181" s="75"/>
    </row>
    <row r="182" spans="1:12" s="114" customFormat="1" ht="12" x14ac:dyDescent="0.25">
      <c r="A182" s="12"/>
      <c r="B182" s="12"/>
      <c r="C182" s="12"/>
      <c r="D182" s="12"/>
      <c r="E182" s="12"/>
      <c r="F182" s="12"/>
      <c r="G182" s="20"/>
      <c r="H182" s="12"/>
      <c r="I182" s="75"/>
      <c r="J182" s="75"/>
      <c r="K182" s="75"/>
      <c r="L182" s="75"/>
    </row>
    <row r="183" spans="1:12" s="114" customFormat="1" ht="12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75"/>
      <c r="J183" s="75"/>
      <c r="K183" s="75"/>
      <c r="L183" s="75"/>
    </row>
    <row r="184" spans="1:12" s="114" customFormat="1" ht="12" x14ac:dyDescent="0.25">
      <c r="A184" s="12"/>
      <c r="B184" s="12"/>
      <c r="C184" s="12"/>
      <c r="D184" s="12"/>
      <c r="E184" s="12"/>
      <c r="F184" s="12"/>
      <c r="G184" s="12"/>
      <c r="H184" s="12"/>
      <c r="I184" s="75"/>
      <c r="J184" s="75"/>
      <c r="K184" s="75"/>
      <c r="L184" s="75"/>
    </row>
    <row r="185" spans="1:12" s="114" customFormat="1" ht="12" x14ac:dyDescent="0.25">
      <c r="A185" s="12"/>
      <c r="B185" s="12"/>
      <c r="C185" s="12"/>
      <c r="D185" s="12"/>
      <c r="E185" s="12"/>
      <c r="F185" s="12"/>
      <c r="G185" s="12"/>
      <c r="H185" s="12"/>
      <c r="I185" s="75"/>
      <c r="J185" s="75"/>
      <c r="K185" s="75"/>
      <c r="L185" s="75"/>
    </row>
    <row r="186" spans="1:12" s="114" customFormat="1" ht="12" x14ac:dyDescent="0.25">
      <c r="A186" s="12"/>
      <c r="B186" s="12"/>
      <c r="C186" s="12"/>
      <c r="D186" s="12"/>
      <c r="E186" s="12"/>
      <c r="F186" s="12"/>
      <c r="G186" s="12"/>
      <c r="H186" s="12"/>
      <c r="I186" s="75"/>
      <c r="J186" s="75"/>
      <c r="K186" s="75"/>
      <c r="L186" s="75"/>
    </row>
    <row r="187" spans="1:12" s="114" customFormat="1" ht="12" x14ac:dyDescent="0.25">
      <c r="A187" s="12"/>
      <c r="B187" s="12"/>
      <c r="C187" s="12"/>
      <c r="D187" s="12"/>
      <c r="E187" s="12"/>
      <c r="F187" s="12"/>
      <c r="G187" s="12"/>
      <c r="H187" s="12"/>
      <c r="I187" s="75"/>
      <c r="J187" s="75"/>
      <c r="K187" s="75"/>
      <c r="L187" s="75"/>
    </row>
    <row r="188" spans="1:12" s="114" customFormat="1" ht="12" x14ac:dyDescent="0.25">
      <c r="A188" s="12"/>
      <c r="B188" s="12"/>
      <c r="C188" s="12"/>
      <c r="D188" s="12"/>
      <c r="E188" s="12"/>
      <c r="F188" s="12"/>
      <c r="G188" s="12"/>
      <c r="H188" s="12"/>
      <c r="I188" s="75"/>
      <c r="J188" s="75"/>
      <c r="K188" s="75"/>
      <c r="L188" s="75"/>
    </row>
    <row r="189" spans="1:12" s="114" customFormat="1" ht="12" x14ac:dyDescent="0.25">
      <c r="A189" s="12"/>
      <c r="B189" s="12"/>
      <c r="C189" s="12"/>
      <c r="D189" s="12"/>
      <c r="E189" s="12"/>
      <c r="F189" s="12"/>
      <c r="G189" s="12"/>
      <c r="H189" s="12"/>
      <c r="I189" s="75"/>
      <c r="J189" s="75"/>
      <c r="K189" s="75"/>
      <c r="L189" s="75"/>
    </row>
    <row r="190" spans="1:12" s="114" customFormat="1" ht="12" x14ac:dyDescent="0.25">
      <c r="A190" s="12"/>
      <c r="B190" s="12"/>
      <c r="C190" s="12"/>
      <c r="D190" s="12"/>
      <c r="E190" s="12"/>
      <c r="F190" s="12"/>
      <c r="G190" s="12"/>
      <c r="H190" s="12"/>
      <c r="I190" s="75"/>
      <c r="J190" s="75"/>
      <c r="K190" s="75"/>
      <c r="L190" s="75"/>
    </row>
    <row r="191" spans="1:12" s="114" customFormat="1" ht="12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75"/>
      <c r="K191" s="75"/>
      <c r="L191" s="75"/>
    </row>
    <row r="192" spans="1:12" s="114" customFormat="1" ht="12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75"/>
      <c r="K192" s="75"/>
      <c r="L192" s="75"/>
    </row>
    <row r="193" spans="1:12" s="114" customFormat="1" ht="12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75"/>
      <c r="K193" s="75"/>
      <c r="L193" s="75"/>
    </row>
    <row r="194" spans="1:12" s="114" customFormat="1" ht="12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75"/>
      <c r="K194" s="75"/>
      <c r="L194" s="75"/>
    </row>
    <row r="195" spans="1:12" s="99" customFormat="1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</row>
    <row r="196" spans="1:12" s="114" customFormat="1" ht="12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75"/>
      <c r="K196" s="75"/>
      <c r="L196" s="75"/>
    </row>
    <row r="197" spans="1:12" s="114" customFormat="1" ht="12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75"/>
      <c r="K197" s="75"/>
      <c r="L197" s="75"/>
    </row>
    <row r="198" spans="1:12" s="114" customFormat="1" ht="12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75"/>
      <c r="K198" s="75"/>
      <c r="L198" s="75"/>
    </row>
    <row r="199" spans="1:12" s="114" customFormat="1" ht="12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75"/>
      <c r="K199" s="75"/>
      <c r="L199" s="75"/>
    </row>
    <row r="200" spans="1:12" s="99" customFormat="1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</row>
    <row r="201" spans="1:12" s="99" customFormat="1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</row>
    <row r="202" spans="1:12" s="99" customFormat="1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</row>
    <row r="203" spans="1:12" s="99" customFormat="1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</row>
    <row r="204" spans="1:12" s="99" customFormat="1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</row>
    <row r="205" spans="1:12" s="99" customFormat="1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</row>
    <row r="206" spans="1:12" s="99" customFormat="1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</row>
    <row r="207" spans="1:12" s="99" customFormat="1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</row>
    <row r="208" spans="1:12" s="99" customFormat="1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</row>
    <row r="209" spans="1:12" s="99" customFormat="1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</row>
    <row r="210" spans="1:12" s="99" customFormat="1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</row>
    <row r="211" spans="1:12" s="99" customFormat="1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</row>
    <row r="212" spans="1:12" s="99" customFormat="1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</row>
    <row r="213" spans="1:12" s="99" customFormat="1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</row>
  </sheetData>
  <mergeCells count="5">
    <mergeCell ref="A2:D2"/>
    <mergeCell ref="A3:B3"/>
    <mergeCell ref="A5:B5"/>
    <mergeCell ref="B11:F11"/>
    <mergeCell ref="A13:B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opLeftCell="A169" workbookViewId="0">
      <selection activeCell="B11" sqref="B11:F11"/>
    </sheetView>
  </sheetViews>
  <sheetFormatPr defaultColWidth="9.109375" defaultRowHeight="10.199999999999999" x14ac:dyDescent="0.2"/>
  <cols>
    <col min="1" max="1" width="9.44140625" style="12" customWidth="1"/>
    <col min="2" max="2" width="32.88671875" style="12" customWidth="1"/>
    <col min="3" max="3" width="9.5546875" style="12" customWidth="1"/>
    <col min="4" max="5" width="9.6640625" style="12" customWidth="1"/>
    <col min="6" max="6" width="10" style="12" customWidth="1"/>
    <col min="7" max="7" width="12.6640625" style="12" customWidth="1"/>
    <col min="8" max="14" width="9.109375" style="12"/>
    <col min="15" max="15" width="9.109375" style="12" customWidth="1"/>
    <col min="16" max="18" width="9.109375" style="12"/>
    <col min="19" max="19" width="9.109375" style="12" customWidth="1"/>
    <col min="20" max="16384" width="9.109375" style="12"/>
  </cols>
  <sheetData>
    <row r="1" spans="1:6" x14ac:dyDescent="0.2">
      <c r="A1" s="10"/>
      <c r="B1" s="10"/>
      <c r="C1" s="11"/>
      <c r="D1" s="11"/>
      <c r="E1" s="11"/>
      <c r="F1" s="11"/>
    </row>
    <row r="2" spans="1:6" x14ac:dyDescent="0.2">
      <c r="A2" s="620" t="s">
        <v>117</v>
      </c>
      <c r="B2" s="620"/>
      <c r="C2" s="620"/>
      <c r="D2" s="620"/>
      <c r="E2" s="13"/>
      <c r="F2" s="13"/>
    </row>
    <row r="3" spans="1:6" x14ac:dyDescent="0.2">
      <c r="A3" s="620" t="s">
        <v>0</v>
      </c>
      <c r="B3" s="620"/>
      <c r="C3" s="13"/>
      <c r="D3" s="13"/>
      <c r="E3" s="13"/>
      <c r="F3" s="13"/>
    </row>
    <row r="4" spans="1:6" x14ac:dyDescent="0.2">
      <c r="A4" s="131" t="s">
        <v>1</v>
      </c>
      <c r="B4" s="14"/>
      <c r="C4" s="13"/>
      <c r="D4" s="13"/>
      <c r="E4" s="13"/>
      <c r="F4" s="13"/>
    </row>
    <row r="5" spans="1:6" x14ac:dyDescent="0.2">
      <c r="A5" s="620" t="s">
        <v>214</v>
      </c>
      <c r="B5" s="620"/>
      <c r="C5" s="13"/>
      <c r="D5" s="13"/>
      <c r="E5" s="13"/>
      <c r="F5" s="13"/>
    </row>
    <row r="6" spans="1:6" x14ac:dyDescent="0.2">
      <c r="A6" s="119"/>
      <c r="B6" s="14"/>
      <c r="C6" s="13"/>
      <c r="D6" s="13"/>
      <c r="E6" s="13"/>
      <c r="F6" s="13"/>
    </row>
    <row r="7" spans="1:6" x14ac:dyDescent="0.2">
      <c r="A7" s="116" t="s">
        <v>2</v>
      </c>
      <c r="B7" s="116" t="s">
        <v>196</v>
      </c>
      <c r="C7" s="17"/>
      <c r="D7" s="13"/>
      <c r="E7" s="13"/>
      <c r="F7" s="13"/>
    </row>
    <row r="8" spans="1:6" x14ac:dyDescent="0.2">
      <c r="A8" s="116" t="s">
        <v>220</v>
      </c>
      <c r="B8" s="16"/>
      <c r="C8" s="17"/>
      <c r="D8" s="13"/>
      <c r="E8" s="13"/>
      <c r="F8" s="13"/>
    </row>
    <row r="9" spans="1:6" x14ac:dyDescent="0.2">
      <c r="A9" s="15"/>
      <c r="B9" s="16" t="s">
        <v>215</v>
      </c>
      <c r="C9" s="17"/>
      <c r="D9" s="17"/>
      <c r="E9" s="17"/>
      <c r="F9" s="17"/>
    </row>
    <row r="10" spans="1:6" x14ac:dyDescent="0.2">
      <c r="A10" s="15"/>
      <c r="B10" s="18"/>
      <c r="C10" s="17"/>
      <c r="D10" s="76"/>
      <c r="E10" s="79"/>
      <c r="F10" s="17"/>
    </row>
    <row r="11" spans="1:6" ht="30.75" customHeight="1" x14ac:dyDescent="0.2">
      <c r="A11" s="117" t="s">
        <v>186</v>
      </c>
      <c r="B11" s="621"/>
      <c r="C11" s="621"/>
      <c r="D11" s="621"/>
      <c r="E11" s="621"/>
      <c r="F11" s="621"/>
    </row>
    <row r="12" spans="1:6" ht="15" customHeight="1" x14ac:dyDescent="0.2">
      <c r="A12" s="19"/>
      <c r="B12" s="20"/>
      <c r="C12" s="11"/>
      <c r="D12" s="11"/>
      <c r="E12" s="11"/>
      <c r="F12" s="11"/>
    </row>
    <row r="13" spans="1:6" x14ac:dyDescent="0.2">
      <c r="A13" s="622" t="s">
        <v>180</v>
      </c>
      <c r="B13" s="622"/>
      <c r="C13" s="11"/>
      <c r="D13" s="11"/>
      <c r="E13" s="11"/>
      <c r="F13" s="11"/>
    </row>
    <row r="14" spans="1:6" ht="10.8" thickBot="1" x14ac:dyDescent="0.25">
      <c r="A14" s="20"/>
      <c r="B14" s="20"/>
      <c r="C14" s="11"/>
      <c r="D14" s="21" t="s">
        <v>3</v>
      </c>
      <c r="E14" s="11"/>
      <c r="F14" s="11"/>
    </row>
    <row r="15" spans="1:6" ht="31.2" thickBot="1" x14ac:dyDescent="0.25">
      <c r="A15" s="22" t="s">
        <v>4</v>
      </c>
      <c r="B15" s="23" t="s">
        <v>5</v>
      </c>
      <c r="C15" s="24" t="s">
        <v>6</v>
      </c>
      <c r="D15" s="24" t="s">
        <v>7</v>
      </c>
      <c r="E15" s="24" t="s">
        <v>8</v>
      </c>
      <c r="F15" s="69" t="s">
        <v>9</v>
      </c>
    </row>
    <row r="16" spans="1:6" ht="21" thickBot="1" x14ac:dyDescent="0.25">
      <c r="A16" s="25">
        <v>741</v>
      </c>
      <c r="B16" s="26" t="s">
        <v>10</v>
      </c>
      <c r="C16" s="27"/>
      <c r="D16" s="28">
        <v>500000</v>
      </c>
      <c r="E16" s="28"/>
      <c r="F16" s="70">
        <f>SUM(D16:E16)</f>
        <v>500000</v>
      </c>
    </row>
    <row r="17" spans="1:7" ht="10.8" thickBot="1" x14ac:dyDescent="0.25">
      <c r="A17" s="29">
        <v>74237304</v>
      </c>
      <c r="B17" s="30" t="s">
        <v>120</v>
      </c>
      <c r="C17" s="31"/>
      <c r="D17" s="32">
        <v>20000000</v>
      </c>
      <c r="E17" s="32"/>
      <c r="F17" s="71">
        <f t="shared" ref="F17:F22" si="0">SUM(C17:E17)</f>
        <v>20000000</v>
      </c>
    </row>
    <row r="18" spans="1:7" ht="20.399999999999999" x14ac:dyDescent="0.2">
      <c r="A18" s="33">
        <v>74237305</v>
      </c>
      <c r="B18" s="34" t="s">
        <v>11</v>
      </c>
      <c r="C18" s="31"/>
      <c r="D18" s="32">
        <v>128368049</v>
      </c>
      <c r="E18" s="32"/>
      <c r="F18" s="71">
        <f t="shared" si="0"/>
        <v>128368049</v>
      </c>
      <c r="G18" s="12" t="s">
        <v>206</v>
      </c>
    </row>
    <row r="19" spans="1:7" ht="10.8" thickBot="1" x14ac:dyDescent="0.25">
      <c r="A19" s="29">
        <v>74237310</v>
      </c>
      <c r="B19" s="30" t="s">
        <v>12</v>
      </c>
      <c r="C19" s="31"/>
      <c r="D19" s="32">
        <v>3000000</v>
      </c>
      <c r="E19" s="32"/>
      <c r="F19" s="71">
        <f t="shared" si="0"/>
        <v>3000000</v>
      </c>
    </row>
    <row r="20" spans="1:7" ht="20.399999999999999" x14ac:dyDescent="0.2">
      <c r="A20" s="33">
        <v>74237313</v>
      </c>
      <c r="B20" s="34" t="s">
        <v>13</v>
      </c>
      <c r="C20" s="31"/>
      <c r="D20" s="32">
        <v>25000000</v>
      </c>
      <c r="E20" s="32"/>
      <c r="F20" s="71">
        <f t="shared" si="0"/>
        <v>25000000</v>
      </c>
    </row>
    <row r="21" spans="1:7" ht="10.8" thickBot="1" x14ac:dyDescent="0.25">
      <c r="A21" s="29">
        <v>74237314</v>
      </c>
      <c r="B21" s="30" t="s">
        <v>14</v>
      </c>
      <c r="C21" s="31"/>
      <c r="D21" s="32">
        <v>28000000</v>
      </c>
      <c r="E21" s="32"/>
      <c r="F21" s="71">
        <f t="shared" si="0"/>
        <v>28000000</v>
      </c>
    </row>
    <row r="22" spans="1:7" ht="10.8" thickBot="1" x14ac:dyDescent="0.25">
      <c r="A22" s="29">
        <v>74237315</v>
      </c>
      <c r="B22" s="30" t="s">
        <v>15</v>
      </c>
      <c r="C22" s="31"/>
      <c r="D22" s="32">
        <v>4000000</v>
      </c>
      <c r="E22" s="32"/>
      <c r="F22" s="71">
        <f t="shared" si="0"/>
        <v>4000000</v>
      </c>
    </row>
    <row r="23" spans="1:7" ht="10.8" thickBot="1" x14ac:dyDescent="0.25">
      <c r="A23" s="35">
        <v>742</v>
      </c>
      <c r="B23" s="36" t="s">
        <v>16</v>
      </c>
      <c r="C23" s="37"/>
      <c r="D23" s="38">
        <f>SUM(D17:D22)</f>
        <v>208368049</v>
      </c>
      <c r="E23" s="38"/>
      <c r="F23" s="72">
        <f>SUM(F17:F22)</f>
        <v>208368049</v>
      </c>
    </row>
    <row r="24" spans="1:7" ht="21" thickBot="1" x14ac:dyDescent="0.25">
      <c r="A24" s="39">
        <v>772113</v>
      </c>
      <c r="B24" s="40" t="s">
        <v>121</v>
      </c>
      <c r="C24" s="31"/>
      <c r="D24" s="32"/>
      <c r="E24" s="32">
        <v>300000</v>
      </c>
      <c r="F24" s="71">
        <f>SUM(C24:E24)</f>
        <v>300000</v>
      </c>
    </row>
    <row r="25" spans="1:7" ht="10.8" thickBot="1" x14ac:dyDescent="0.25">
      <c r="A25" s="25">
        <v>772</v>
      </c>
      <c r="B25" s="41" t="s">
        <v>122</v>
      </c>
      <c r="C25" s="37"/>
      <c r="D25" s="38"/>
      <c r="E25" s="38">
        <f>SUM(E24)</f>
        <v>300000</v>
      </c>
      <c r="F25" s="72">
        <f>SUM(F24)</f>
        <v>300000</v>
      </c>
    </row>
    <row r="26" spans="1:7" ht="10.8" thickBot="1" x14ac:dyDescent="0.25">
      <c r="A26" s="29">
        <v>781112010</v>
      </c>
      <c r="B26" s="30" t="s">
        <v>17</v>
      </c>
      <c r="C26" s="31">
        <v>215000000</v>
      </c>
      <c r="D26" s="32"/>
      <c r="E26" s="32"/>
      <c r="F26" s="71">
        <f>SUM(C26:E26)</f>
        <v>215000000</v>
      </c>
    </row>
    <row r="27" spans="1:7" ht="10.8" thickBot="1" x14ac:dyDescent="0.25">
      <c r="A27" s="29">
        <v>781112011</v>
      </c>
      <c r="B27" s="30" t="s">
        <v>18</v>
      </c>
      <c r="C27" s="31">
        <v>64318000</v>
      </c>
      <c r="D27" s="32"/>
      <c r="E27" s="32"/>
      <c r="F27" s="71">
        <f>SUM(C27:E27)</f>
        <v>64318000</v>
      </c>
    </row>
    <row r="28" spans="1:7" ht="10.8" thickBot="1" x14ac:dyDescent="0.25">
      <c r="A28" s="25">
        <v>781</v>
      </c>
      <c r="B28" s="41" t="s">
        <v>123</v>
      </c>
      <c r="C28" s="37">
        <f>SUM(C16:C27)</f>
        <v>279318000</v>
      </c>
      <c r="D28" s="38"/>
      <c r="E28" s="32">
        <f>SUM(E26:E27)</f>
        <v>0</v>
      </c>
      <c r="F28" s="72">
        <f>SUM(F26:F27)</f>
        <v>279318000</v>
      </c>
    </row>
    <row r="29" spans="1:7" ht="10.8" thickBot="1" x14ac:dyDescent="0.25">
      <c r="A29" s="25">
        <v>79111107</v>
      </c>
      <c r="B29" s="41" t="s">
        <v>204</v>
      </c>
      <c r="C29" s="37"/>
      <c r="D29" s="38"/>
      <c r="E29" s="32"/>
      <c r="F29" s="72"/>
      <c r="G29" s="12" t="s">
        <v>205</v>
      </c>
    </row>
    <row r="30" spans="1:7" ht="10.8" thickBot="1" x14ac:dyDescent="0.25">
      <c r="A30" s="29">
        <v>812100</v>
      </c>
      <c r="B30" s="30" t="s">
        <v>19</v>
      </c>
      <c r="C30" s="31"/>
      <c r="D30" s="32">
        <v>1000000</v>
      </c>
      <c r="E30" s="32"/>
      <c r="F30" s="71">
        <f>SUM(C30:E30)</f>
        <v>1000000</v>
      </c>
    </row>
    <row r="31" spans="1:7" ht="10.8" thickBot="1" x14ac:dyDescent="0.25">
      <c r="A31" s="25">
        <v>812</v>
      </c>
      <c r="B31" s="41" t="s">
        <v>20</v>
      </c>
      <c r="C31" s="37"/>
      <c r="D31" s="32">
        <v>1000000</v>
      </c>
      <c r="E31" s="38"/>
      <c r="F31" s="77">
        <f>SUM(C31:E31)</f>
        <v>1000000</v>
      </c>
    </row>
    <row r="32" spans="1:7" ht="21" thickBot="1" x14ac:dyDescent="0.25">
      <c r="A32" s="33">
        <v>823121</v>
      </c>
      <c r="B32" s="34" t="s">
        <v>21</v>
      </c>
      <c r="C32" s="31"/>
      <c r="D32" s="32">
        <v>10000000</v>
      </c>
      <c r="E32" s="32"/>
      <c r="F32" s="71">
        <f>SUM(C32:E32)</f>
        <v>10000000</v>
      </c>
    </row>
    <row r="33" spans="1:7" ht="10.8" thickBot="1" x14ac:dyDescent="0.25">
      <c r="A33" s="42">
        <v>823</v>
      </c>
      <c r="B33" s="43" t="s">
        <v>22</v>
      </c>
      <c r="C33" s="44"/>
      <c r="D33" s="78">
        <v>10000000</v>
      </c>
      <c r="E33" s="45"/>
      <c r="F33" s="77">
        <f>SUM(C33:E33)</f>
        <v>10000000</v>
      </c>
    </row>
    <row r="34" spans="1:7" ht="10.8" thickBot="1" x14ac:dyDescent="0.25">
      <c r="A34" s="121">
        <v>911421</v>
      </c>
      <c r="B34" s="122" t="s">
        <v>203</v>
      </c>
      <c r="C34" s="123"/>
      <c r="D34" s="124"/>
      <c r="E34" s="125"/>
      <c r="F34" s="126"/>
      <c r="G34" s="12" t="s">
        <v>202</v>
      </c>
    </row>
    <row r="35" spans="1:7" ht="12.6" thickBot="1" x14ac:dyDescent="0.25">
      <c r="A35" s="46"/>
      <c r="B35" s="1" t="s">
        <v>23</v>
      </c>
      <c r="C35" s="2">
        <f>SUM(C16+C23+C25+C28+C31+C33)</f>
        <v>279318000</v>
      </c>
      <c r="D35" s="2">
        <f>SUM(D16+D23+D25+D28+D31+D33)</f>
        <v>219868049</v>
      </c>
      <c r="E35" s="2">
        <f>SUM(E16+E23+E25+E28+E31+E33)</f>
        <v>300000</v>
      </c>
      <c r="F35" s="3">
        <f>SUM(F16+F23+F25+F28+F31+F33)</f>
        <v>499486049</v>
      </c>
    </row>
    <row r="36" spans="1:7" x14ac:dyDescent="0.2">
      <c r="A36" s="21"/>
      <c r="B36" s="20"/>
      <c r="C36" s="11"/>
      <c r="D36" s="11"/>
      <c r="E36" s="11"/>
      <c r="F36" s="11"/>
    </row>
    <row r="37" spans="1:7" ht="10.8" thickBot="1" x14ac:dyDescent="0.25">
      <c r="A37" s="19"/>
      <c r="B37" s="20"/>
      <c r="C37" s="11"/>
      <c r="D37" s="11"/>
      <c r="E37" s="11"/>
      <c r="F37" s="11"/>
    </row>
    <row r="38" spans="1:7" ht="21" thickBot="1" x14ac:dyDescent="0.25">
      <c r="A38" s="47" t="s">
        <v>4</v>
      </c>
      <c r="B38" s="48" t="s">
        <v>24</v>
      </c>
      <c r="C38" s="49" t="s">
        <v>25</v>
      </c>
      <c r="D38" s="49" t="s">
        <v>26</v>
      </c>
      <c r="E38" s="49" t="s">
        <v>8</v>
      </c>
      <c r="F38" s="50" t="s">
        <v>27</v>
      </c>
    </row>
    <row r="39" spans="1:7" ht="10.8" thickBot="1" x14ac:dyDescent="0.25">
      <c r="A39" s="51">
        <v>411111</v>
      </c>
      <c r="B39" s="52" t="s">
        <v>28</v>
      </c>
      <c r="C39" s="53">
        <v>195000000</v>
      </c>
      <c r="D39" s="53">
        <v>3000000</v>
      </c>
      <c r="E39" s="53"/>
      <c r="F39" s="73">
        <f>SUM(C39:E39)</f>
        <v>198000000</v>
      </c>
    </row>
    <row r="40" spans="1:7" ht="10.8" thickBot="1" x14ac:dyDescent="0.25">
      <c r="A40" s="51">
        <v>411117</v>
      </c>
      <c r="B40" s="52" t="s">
        <v>179</v>
      </c>
      <c r="C40" s="53">
        <v>1000000</v>
      </c>
      <c r="D40" s="53">
        <v>0</v>
      </c>
      <c r="E40" s="53"/>
      <c r="F40" s="73">
        <f>SUM(C40:E40)</f>
        <v>1000000</v>
      </c>
    </row>
    <row r="41" spans="1:7" ht="10.8" thickBot="1" x14ac:dyDescent="0.25">
      <c r="A41" s="54">
        <v>411</v>
      </c>
      <c r="B41" s="55" t="s">
        <v>29</v>
      </c>
      <c r="C41" s="56">
        <f>SUM(C39:C40)</f>
        <v>196000000</v>
      </c>
      <c r="D41" s="56">
        <f>SUM(D39:D40)</f>
        <v>3000000</v>
      </c>
      <c r="E41" s="56">
        <f>SUM(E39:E40)</f>
        <v>0</v>
      </c>
      <c r="F41" s="56">
        <f>SUM(F39:F40)</f>
        <v>199000000</v>
      </c>
    </row>
    <row r="42" spans="1:7" ht="10.8" thickBot="1" x14ac:dyDescent="0.25">
      <c r="A42" s="51">
        <v>412111</v>
      </c>
      <c r="B42" s="52" t="s">
        <v>154</v>
      </c>
      <c r="C42" s="53">
        <v>23000000</v>
      </c>
      <c r="D42" s="53">
        <v>360000</v>
      </c>
      <c r="E42" s="53"/>
      <c r="F42" s="73">
        <f>SUM(C42:E42)</f>
        <v>23360000</v>
      </c>
    </row>
    <row r="43" spans="1:7" ht="10.8" thickBot="1" x14ac:dyDescent="0.25">
      <c r="A43" s="51">
        <v>412211</v>
      </c>
      <c r="B43" s="52" t="s">
        <v>155</v>
      </c>
      <c r="C43" s="53">
        <v>9500000</v>
      </c>
      <c r="D43" s="53">
        <v>155000</v>
      </c>
      <c r="E43" s="53"/>
      <c r="F43" s="73">
        <f>SUM(C43:E43)</f>
        <v>9655000</v>
      </c>
    </row>
    <row r="44" spans="1:7" ht="10.8" thickBot="1" x14ac:dyDescent="0.25">
      <c r="A44" s="54">
        <v>412</v>
      </c>
      <c r="B44" s="55" t="s">
        <v>30</v>
      </c>
      <c r="C44" s="56">
        <f>SUM(C42:C43)</f>
        <v>32500000</v>
      </c>
      <c r="D44" s="56">
        <f>SUM(D42:D43)</f>
        <v>515000</v>
      </c>
      <c r="E44" s="56">
        <f>SUM(E42:E43)</f>
        <v>0</v>
      </c>
      <c r="F44" s="56">
        <f>SUM(F42:F43)</f>
        <v>33015000</v>
      </c>
    </row>
    <row r="45" spans="1:7" ht="10.8" thickBot="1" x14ac:dyDescent="0.25">
      <c r="A45" s="51">
        <v>413142</v>
      </c>
      <c r="B45" s="52" t="s">
        <v>31</v>
      </c>
      <c r="C45" s="53"/>
      <c r="D45" s="53">
        <v>600000</v>
      </c>
      <c r="E45" s="53"/>
      <c r="F45" s="73">
        <f>SUM(C45:E45)</f>
        <v>600000</v>
      </c>
    </row>
    <row r="46" spans="1:7" ht="10.8" thickBot="1" x14ac:dyDescent="0.25">
      <c r="A46" s="51">
        <v>413151</v>
      </c>
      <c r="B46" s="52" t="s">
        <v>156</v>
      </c>
      <c r="C46" s="53">
        <v>1000000</v>
      </c>
      <c r="D46" s="53">
        <v>2850000</v>
      </c>
      <c r="E46" s="53"/>
      <c r="F46" s="73">
        <f>SUM(C46:E46)</f>
        <v>3850000</v>
      </c>
    </row>
    <row r="47" spans="1:7" ht="10.8" thickBot="1" x14ac:dyDescent="0.25">
      <c r="A47" s="54">
        <v>413</v>
      </c>
      <c r="B47" s="55" t="s">
        <v>32</v>
      </c>
      <c r="C47" s="56">
        <f>SUM(C45:C46)</f>
        <v>1000000</v>
      </c>
      <c r="D47" s="56">
        <f>SUM(D45:D46)</f>
        <v>3450000</v>
      </c>
      <c r="E47" s="56">
        <f>SUM(E45:E46)</f>
        <v>0</v>
      </c>
      <c r="F47" s="56">
        <f>SUM(F45:F46)</f>
        <v>4450000</v>
      </c>
    </row>
    <row r="48" spans="1:7" ht="10.8" thickBot="1" x14ac:dyDescent="0.25">
      <c r="A48" s="51">
        <v>414111</v>
      </c>
      <c r="B48" s="52" t="s">
        <v>33</v>
      </c>
      <c r="C48" s="57"/>
      <c r="D48" s="57"/>
      <c r="E48" s="53">
        <v>300000</v>
      </c>
      <c r="F48" s="73">
        <f>SUM(C48:E48)</f>
        <v>300000</v>
      </c>
    </row>
    <row r="49" spans="1:9" ht="10.8" thickBot="1" x14ac:dyDescent="0.25">
      <c r="A49" s="51">
        <v>414311</v>
      </c>
      <c r="B49" s="52" t="s">
        <v>34</v>
      </c>
      <c r="C49" s="53"/>
      <c r="D49" s="53">
        <v>2500000</v>
      </c>
      <c r="E49" s="53"/>
      <c r="F49" s="73">
        <f>SUM(C49:E49)</f>
        <v>2500000</v>
      </c>
    </row>
    <row r="50" spans="1:9" ht="21" thickBot="1" x14ac:dyDescent="0.25">
      <c r="A50" s="51">
        <v>414314</v>
      </c>
      <c r="B50" s="52" t="s">
        <v>35</v>
      </c>
      <c r="C50" s="53"/>
      <c r="D50" s="53">
        <v>100000</v>
      </c>
      <c r="E50" s="53"/>
      <c r="F50" s="73">
        <f>SUM(C50:E50)</f>
        <v>100000</v>
      </c>
    </row>
    <row r="51" spans="1:9" ht="10.8" thickBot="1" x14ac:dyDescent="0.25">
      <c r="A51" s="51">
        <v>414411</v>
      </c>
      <c r="B51" s="52" t="s">
        <v>124</v>
      </c>
      <c r="C51" s="53"/>
      <c r="D51" s="53">
        <v>100000</v>
      </c>
      <c r="E51" s="53"/>
      <c r="F51" s="73">
        <f>SUM(C51:E51)</f>
        <v>100000</v>
      </c>
    </row>
    <row r="52" spans="1:9" ht="10.8" thickBot="1" x14ac:dyDescent="0.25">
      <c r="A52" s="54">
        <v>414</v>
      </c>
      <c r="B52" s="55" t="s">
        <v>36</v>
      </c>
      <c r="C52" s="56">
        <f>SUM(C48:C51)</f>
        <v>0</v>
      </c>
      <c r="D52" s="56">
        <f>SUM(D48:D51)</f>
        <v>2700000</v>
      </c>
      <c r="E52" s="56">
        <f>SUM(E48:E51)</f>
        <v>300000</v>
      </c>
      <c r="F52" s="56">
        <f>SUM(F48:F51)</f>
        <v>3000000</v>
      </c>
    </row>
    <row r="53" spans="1:9" ht="10.8" thickBot="1" x14ac:dyDescent="0.25">
      <c r="A53" s="54">
        <v>416111</v>
      </c>
      <c r="B53" s="55" t="s">
        <v>37</v>
      </c>
      <c r="C53" s="56"/>
      <c r="D53" s="56">
        <v>2500000</v>
      </c>
      <c r="E53" s="56"/>
      <c r="F53" s="56">
        <f>SUM(C53:E53)</f>
        <v>2500000</v>
      </c>
    </row>
    <row r="54" spans="1:9" ht="22.2" thickBot="1" x14ac:dyDescent="0.25">
      <c r="A54" s="58">
        <v>41</v>
      </c>
      <c r="B54" s="59" t="s">
        <v>116</v>
      </c>
      <c r="C54" s="60">
        <f>SUM(C41+C44+C47+C52+C53)</f>
        <v>229500000</v>
      </c>
      <c r="D54" s="60">
        <f>SUM(D41+D44+D47+D52+D53)</f>
        <v>12165000</v>
      </c>
      <c r="E54" s="60">
        <f>SUM(E41+E44+E47+E52+E53)</f>
        <v>300000</v>
      </c>
      <c r="F54" s="60">
        <f>SUM(F41+F44+F47+F52+F53)</f>
        <v>241965000</v>
      </c>
    </row>
    <row r="55" spans="1:9" ht="10.8" thickBot="1" x14ac:dyDescent="0.25">
      <c r="A55" s="51">
        <v>421111</v>
      </c>
      <c r="B55" s="52" t="s">
        <v>38</v>
      </c>
      <c r="C55" s="53">
        <v>600000</v>
      </c>
      <c r="D55" s="53">
        <v>200000</v>
      </c>
      <c r="E55" s="53"/>
      <c r="F55" s="73">
        <f>SUM(C55:E55)</f>
        <v>800000</v>
      </c>
    </row>
    <row r="56" spans="1:9" ht="10.8" thickBot="1" x14ac:dyDescent="0.25">
      <c r="A56" s="51">
        <v>421121</v>
      </c>
      <c r="B56" s="52" t="s">
        <v>39</v>
      </c>
      <c r="C56" s="53">
        <v>170000</v>
      </c>
      <c r="D56" s="53">
        <v>60000</v>
      </c>
      <c r="E56" s="53"/>
      <c r="F56" s="73">
        <f t="shared" ref="F56:F73" si="1">SUM(C56:E56)</f>
        <v>230000</v>
      </c>
    </row>
    <row r="57" spans="1:9" ht="10.8" thickBot="1" x14ac:dyDescent="0.25">
      <c r="A57" s="51">
        <v>421211</v>
      </c>
      <c r="B57" s="52" t="s">
        <v>40</v>
      </c>
      <c r="C57" s="53">
        <v>5000000</v>
      </c>
      <c r="D57" s="53">
        <v>5800000</v>
      </c>
      <c r="E57" s="53"/>
      <c r="F57" s="73">
        <f t="shared" si="1"/>
        <v>10800000</v>
      </c>
      <c r="I57" s="74"/>
    </row>
    <row r="58" spans="1:9" ht="10.8" thickBot="1" x14ac:dyDescent="0.25">
      <c r="A58" s="51">
        <v>421221</v>
      </c>
      <c r="B58" s="52" t="s">
        <v>41</v>
      </c>
      <c r="C58" s="53">
        <v>10000000</v>
      </c>
      <c r="D58" s="53">
        <v>9250000</v>
      </c>
      <c r="E58" s="53"/>
      <c r="F58" s="73">
        <f t="shared" si="1"/>
        <v>19250000</v>
      </c>
    </row>
    <row r="59" spans="1:9" ht="10.8" thickBot="1" x14ac:dyDescent="0.25">
      <c r="A59" s="51">
        <v>421311</v>
      </c>
      <c r="B59" s="52" t="s">
        <v>176</v>
      </c>
      <c r="C59" s="53">
        <v>50000</v>
      </c>
      <c r="D59" s="53">
        <v>50000</v>
      </c>
      <c r="E59" s="53"/>
      <c r="F59" s="73">
        <f t="shared" si="1"/>
        <v>100000</v>
      </c>
    </row>
    <row r="60" spans="1:9" ht="10.8" thickBot="1" x14ac:dyDescent="0.25">
      <c r="A60" s="51">
        <v>421321</v>
      </c>
      <c r="B60" s="52" t="s">
        <v>42</v>
      </c>
      <c r="C60" s="53">
        <v>100000</v>
      </c>
      <c r="D60" s="53">
        <v>300000</v>
      </c>
      <c r="E60" s="53"/>
      <c r="F60" s="73">
        <f t="shared" si="1"/>
        <v>400000</v>
      </c>
    </row>
    <row r="61" spans="1:9" ht="10.8" thickBot="1" x14ac:dyDescent="0.25">
      <c r="A61" s="51">
        <v>421323</v>
      </c>
      <c r="B61" s="52" t="s">
        <v>135</v>
      </c>
      <c r="C61" s="53">
        <v>500000</v>
      </c>
      <c r="D61" s="53">
        <v>2500000</v>
      </c>
      <c r="E61" s="53"/>
      <c r="F61" s="73">
        <f t="shared" si="1"/>
        <v>3000000</v>
      </c>
    </row>
    <row r="62" spans="1:9" ht="10.8" thickBot="1" x14ac:dyDescent="0.25">
      <c r="A62" s="51">
        <v>421324</v>
      </c>
      <c r="B62" s="52" t="s">
        <v>43</v>
      </c>
      <c r="C62" s="53">
        <v>100000</v>
      </c>
      <c r="D62" s="53">
        <v>449450</v>
      </c>
      <c r="E62" s="53"/>
      <c r="F62" s="73">
        <f t="shared" si="1"/>
        <v>549450</v>
      </c>
    </row>
    <row r="63" spans="1:9" ht="10.8" thickBot="1" x14ac:dyDescent="0.25">
      <c r="A63" s="51">
        <v>421325</v>
      </c>
      <c r="B63" s="52" t="s">
        <v>177</v>
      </c>
      <c r="C63" s="53">
        <v>200000</v>
      </c>
      <c r="D63" s="53">
        <v>400000</v>
      </c>
      <c r="E63" s="53"/>
      <c r="F63" s="73">
        <f t="shared" si="1"/>
        <v>600000</v>
      </c>
    </row>
    <row r="64" spans="1:9" ht="10.8" thickBot="1" x14ac:dyDescent="0.25">
      <c r="A64" s="51">
        <v>421411</v>
      </c>
      <c r="B64" s="52" t="s">
        <v>44</v>
      </c>
      <c r="C64" s="53">
        <v>300000</v>
      </c>
      <c r="D64" s="53">
        <v>876000</v>
      </c>
      <c r="E64" s="53"/>
      <c r="F64" s="73">
        <f t="shared" si="1"/>
        <v>1176000</v>
      </c>
    </row>
    <row r="65" spans="1:6" ht="10.8" thickBot="1" x14ac:dyDescent="0.25">
      <c r="A65" s="51">
        <v>421412</v>
      </c>
      <c r="B65" s="52" t="s">
        <v>45</v>
      </c>
      <c r="C65" s="53"/>
      <c r="D65" s="53">
        <v>100000</v>
      </c>
      <c r="E65" s="53"/>
      <c r="F65" s="73">
        <f t="shared" si="1"/>
        <v>100000</v>
      </c>
    </row>
    <row r="66" spans="1:6" ht="10.8" thickBot="1" x14ac:dyDescent="0.25">
      <c r="A66" s="51">
        <v>421414</v>
      </c>
      <c r="B66" s="52" t="s">
        <v>46</v>
      </c>
      <c r="C66" s="53">
        <v>100000</v>
      </c>
      <c r="D66" s="53">
        <v>596000</v>
      </c>
      <c r="E66" s="53"/>
      <c r="F66" s="73">
        <f t="shared" si="1"/>
        <v>696000</v>
      </c>
    </row>
    <row r="67" spans="1:6" ht="10.8" thickBot="1" x14ac:dyDescent="0.25">
      <c r="A67" s="51">
        <v>421422</v>
      </c>
      <c r="B67" s="52" t="s">
        <v>47</v>
      </c>
      <c r="C67" s="53">
        <v>50000</v>
      </c>
      <c r="D67" s="53">
        <v>200000</v>
      </c>
      <c r="E67" s="53"/>
      <c r="F67" s="73">
        <f t="shared" si="1"/>
        <v>250000</v>
      </c>
    </row>
    <row r="68" spans="1:6" ht="10.8" thickBot="1" x14ac:dyDescent="0.25">
      <c r="A68" s="51">
        <v>421511</v>
      </c>
      <c r="B68" s="52" t="s">
        <v>48</v>
      </c>
      <c r="C68" s="53">
        <v>50000</v>
      </c>
      <c r="D68" s="53">
        <v>150000</v>
      </c>
      <c r="E68" s="53"/>
      <c r="F68" s="73">
        <f t="shared" si="1"/>
        <v>200000</v>
      </c>
    </row>
    <row r="69" spans="1:6" ht="10.8" thickBot="1" x14ac:dyDescent="0.25">
      <c r="A69" s="51">
        <v>421512</v>
      </c>
      <c r="B69" s="52" t="s">
        <v>49</v>
      </c>
      <c r="C69" s="53">
        <v>50000</v>
      </c>
      <c r="D69" s="53">
        <v>50000</v>
      </c>
      <c r="E69" s="53"/>
      <c r="F69" s="73">
        <f t="shared" si="1"/>
        <v>100000</v>
      </c>
    </row>
    <row r="70" spans="1:6" ht="12" customHeight="1" thickBot="1" x14ac:dyDescent="0.25">
      <c r="A70" s="51">
        <v>421521</v>
      </c>
      <c r="B70" s="52" t="s">
        <v>125</v>
      </c>
      <c r="C70" s="53">
        <v>50000</v>
      </c>
      <c r="D70" s="53">
        <v>50000</v>
      </c>
      <c r="E70" s="53"/>
      <c r="F70" s="73">
        <f t="shared" si="1"/>
        <v>100000</v>
      </c>
    </row>
    <row r="71" spans="1:6" ht="10.8" thickBot="1" x14ac:dyDescent="0.25">
      <c r="A71" s="51">
        <v>421522</v>
      </c>
      <c r="B71" s="52" t="s">
        <v>50</v>
      </c>
      <c r="C71" s="53">
        <v>51000</v>
      </c>
      <c r="D71" s="53">
        <v>49000</v>
      </c>
      <c r="E71" s="53"/>
      <c r="F71" s="73">
        <f t="shared" si="1"/>
        <v>100000</v>
      </c>
    </row>
    <row r="72" spans="1:6" ht="21" thickBot="1" x14ac:dyDescent="0.25">
      <c r="A72" s="51">
        <v>421523</v>
      </c>
      <c r="B72" s="52" t="s">
        <v>51</v>
      </c>
      <c r="C72" s="53"/>
      <c r="D72" s="53">
        <v>100000</v>
      </c>
      <c r="E72" s="53"/>
      <c r="F72" s="73">
        <f t="shared" si="1"/>
        <v>100000</v>
      </c>
    </row>
    <row r="73" spans="1:6" ht="10.8" thickBot="1" x14ac:dyDescent="0.25">
      <c r="A73" s="51">
        <v>421911</v>
      </c>
      <c r="B73" s="52" t="s">
        <v>178</v>
      </c>
      <c r="C73" s="53"/>
      <c r="D73" s="53">
        <v>200000</v>
      </c>
      <c r="E73" s="53"/>
      <c r="F73" s="73">
        <f t="shared" si="1"/>
        <v>200000</v>
      </c>
    </row>
    <row r="74" spans="1:6" s="99" customFormat="1" ht="10.8" thickBot="1" x14ac:dyDescent="0.25">
      <c r="A74" s="80">
        <v>421</v>
      </c>
      <c r="B74" s="81" t="s">
        <v>52</v>
      </c>
      <c r="C74" s="82">
        <f>SUM(C55:C72)</f>
        <v>17371000</v>
      </c>
      <c r="D74" s="82">
        <f>SUM(D55:D73)</f>
        <v>21380450</v>
      </c>
      <c r="E74" s="82">
        <f>SUM(E55:E72)</f>
        <v>0</v>
      </c>
      <c r="F74" s="82">
        <f>SUM(F55:F73)</f>
        <v>38751450</v>
      </c>
    </row>
    <row r="75" spans="1:6" ht="10.8" thickBot="1" x14ac:dyDescent="0.25">
      <c r="A75" s="51">
        <v>422111</v>
      </c>
      <c r="B75" s="52" t="s">
        <v>53</v>
      </c>
      <c r="C75" s="53"/>
      <c r="D75" s="53">
        <v>450000</v>
      </c>
      <c r="E75" s="53"/>
      <c r="F75" s="73">
        <f>SUM(C75:E75)</f>
        <v>450000</v>
      </c>
    </row>
    <row r="76" spans="1:6" ht="10.8" thickBot="1" x14ac:dyDescent="0.25">
      <c r="A76" s="51">
        <v>422121</v>
      </c>
      <c r="B76" s="52" t="s">
        <v>54</v>
      </c>
      <c r="C76" s="53"/>
      <c r="D76" s="53">
        <v>150000</v>
      </c>
      <c r="E76" s="53"/>
      <c r="F76" s="73">
        <f t="shared" ref="F76:F83" si="2">SUM(C76:E76)</f>
        <v>150000</v>
      </c>
    </row>
    <row r="77" spans="1:6" ht="10.8" thickBot="1" x14ac:dyDescent="0.25">
      <c r="A77" s="51">
        <v>422131</v>
      </c>
      <c r="B77" s="52" t="s">
        <v>55</v>
      </c>
      <c r="C77" s="53"/>
      <c r="D77" s="53">
        <v>240000</v>
      </c>
      <c r="E77" s="53"/>
      <c r="F77" s="73">
        <f t="shared" si="2"/>
        <v>240000</v>
      </c>
    </row>
    <row r="78" spans="1:6" ht="10.8" thickBot="1" x14ac:dyDescent="0.25">
      <c r="A78" s="51">
        <v>422199</v>
      </c>
      <c r="B78" s="52" t="s">
        <v>138</v>
      </c>
      <c r="C78" s="53"/>
      <c r="D78" s="53">
        <v>100000</v>
      </c>
      <c r="E78" s="53"/>
      <c r="F78" s="73">
        <f t="shared" si="2"/>
        <v>100000</v>
      </c>
    </row>
    <row r="79" spans="1:6" ht="21" thickBot="1" x14ac:dyDescent="0.25">
      <c r="A79" s="51">
        <v>422211</v>
      </c>
      <c r="B79" s="52" t="s">
        <v>126</v>
      </c>
      <c r="C79" s="53"/>
      <c r="D79" s="53">
        <v>300000</v>
      </c>
      <c r="E79" s="53"/>
      <c r="F79" s="73">
        <f t="shared" si="2"/>
        <v>300000</v>
      </c>
    </row>
    <row r="80" spans="1:6" ht="21" thickBot="1" x14ac:dyDescent="0.25">
      <c r="A80" s="51">
        <v>422221</v>
      </c>
      <c r="B80" s="52" t="s">
        <v>56</v>
      </c>
      <c r="C80" s="53"/>
      <c r="D80" s="53">
        <v>600000</v>
      </c>
      <c r="E80" s="53"/>
      <c r="F80" s="73">
        <f t="shared" si="2"/>
        <v>600000</v>
      </c>
    </row>
    <row r="81" spans="1:7" ht="21" thickBot="1" x14ac:dyDescent="0.25">
      <c r="A81" s="51">
        <v>422231</v>
      </c>
      <c r="B81" s="52" t="s">
        <v>175</v>
      </c>
      <c r="C81" s="53"/>
      <c r="D81" s="53">
        <v>600000</v>
      </c>
      <c r="E81" s="53"/>
      <c r="F81" s="73">
        <f t="shared" si="2"/>
        <v>600000</v>
      </c>
    </row>
    <row r="82" spans="1:7" ht="21" thickBot="1" x14ac:dyDescent="0.25">
      <c r="A82" s="51">
        <v>422299</v>
      </c>
      <c r="B82" s="52" t="s">
        <v>139</v>
      </c>
      <c r="C82" s="53"/>
      <c r="D82" s="53">
        <v>150000</v>
      </c>
      <c r="E82" s="53"/>
      <c r="F82" s="73">
        <f t="shared" si="2"/>
        <v>150000</v>
      </c>
    </row>
    <row r="83" spans="1:7" ht="10.8" thickBot="1" x14ac:dyDescent="0.25">
      <c r="A83" s="51">
        <v>422391</v>
      </c>
      <c r="B83" s="52" t="s">
        <v>57</v>
      </c>
      <c r="C83" s="53">
        <v>1000000</v>
      </c>
      <c r="D83" s="53">
        <v>3000000</v>
      </c>
      <c r="E83" s="53"/>
      <c r="F83" s="73">
        <f t="shared" si="2"/>
        <v>4000000</v>
      </c>
    </row>
    <row r="84" spans="1:7" s="99" customFormat="1" ht="10.8" thickBot="1" x14ac:dyDescent="0.25">
      <c r="A84" s="111">
        <v>422</v>
      </c>
      <c r="B84" s="112" t="s">
        <v>58</v>
      </c>
      <c r="C84" s="113">
        <f>SUM(C75:C83)</f>
        <v>1000000</v>
      </c>
      <c r="D84" s="113">
        <f>SUM(D75:D83)</f>
        <v>5590000</v>
      </c>
      <c r="E84" s="113">
        <f>SUM(E75:E83)</f>
        <v>0</v>
      </c>
      <c r="F84" s="113">
        <f>SUM(F75:F83)</f>
        <v>6590000</v>
      </c>
    </row>
    <row r="85" spans="1:7" ht="10.8" thickBot="1" x14ac:dyDescent="0.25">
      <c r="A85" s="51">
        <v>423291</v>
      </c>
      <c r="B85" s="52" t="s">
        <v>59</v>
      </c>
      <c r="C85" s="53">
        <v>500000</v>
      </c>
      <c r="D85" s="53">
        <v>1900000</v>
      </c>
      <c r="E85" s="53"/>
      <c r="F85" s="73">
        <f>SUM(C85:E85)</f>
        <v>2400000</v>
      </c>
    </row>
    <row r="86" spans="1:7" ht="10.8" thickBot="1" x14ac:dyDescent="0.25">
      <c r="A86" s="51">
        <v>423111</v>
      </c>
      <c r="B86" s="52" t="s">
        <v>182</v>
      </c>
      <c r="C86" s="53"/>
      <c r="D86" s="53">
        <v>500000</v>
      </c>
      <c r="E86" s="53"/>
      <c r="F86" s="73">
        <f>SUM(C86:E86)</f>
        <v>500000</v>
      </c>
    </row>
    <row r="87" spans="1:7" ht="21" thickBot="1" x14ac:dyDescent="0.25">
      <c r="A87" s="51">
        <v>423311</v>
      </c>
      <c r="B87" s="52" t="s">
        <v>149</v>
      </c>
      <c r="C87" s="53"/>
      <c r="D87" s="53">
        <v>500000</v>
      </c>
      <c r="E87" s="53"/>
      <c r="F87" s="73">
        <f>SUM(C87:E87)</f>
        <v>500000</v>
      </c>
    </row>
    <row r="88" spans="1:7" ht="10.8" thickBot="1" x14ac:dyDescent="0.25">
      <c r="A88" s="51">
        <v>423321</v>
      </c>
      <c r="B88" s="52" t="s">
        <v>60</v>
      </c>
      <c r="C88" s="53"/>
      <c r="D88" s="53">
        <v>300000</v>
      </c>
      <c r="E88" s="53"/>
      <c r="F88" s="73">
        <f t="shared" ref="F88:F106" si="3">SUM(C88:E88)</f>
        <v>300000</v>
      </c>
    </row>
    <row r="89" spans="1:7" ht="10.8" thickBot="1" x14ac:dyDescent="0.25">
      <c r="A89" s="51">
        <v>423323</v>
      </c>
      <c r="B89" s="52" t="s">
        <v>133</v>
      </c>
      <c r="C89" s="53"/>
      <c r="D89" s="53">
        <v>300000</v>
      </c>
      <c r="E89" s="53"/>
      <c r="F89" s="73">
        <f t="shared" si="3"/>
        <v>300000</v>
      </c>
    </row>
    <row r="90" spans="1:7" ht="10.8" thickBot="1" x14ac:dyDescent="0.25">
      <c r="A90" s="51">
        <v>42339901</v>
      </c>
      <c r="B90" s="52" t="s">
        <v>160</v>
      </c>
      <c r="C90" s="53"/>
      <c r="D90" s="53">
        <v>1200000</v>
      </c>
      <c r="E90" s="53"/>
      <c r="F90" s="73">
        <f t="shared" si="3"/>
        <v>1200000</v>
      </c>
    </row>
    <row r="91" spans="1:7" ht="10.8" thickBot="1" x14ac:dyDescent="0.25">
      <c r="A91" s="51">
        <v>423431</v>
      </c>
      <c r="B91" s="52" t="s">
        <v>61</v>
      </c>
      <c r="C91" s="53"/>
      <c r="D91" s="53">
        <v>4800000</v>
      </c>
      <c r="E91" s="53"/>
      <c r="F91" s="73">
        <f t="shared" si="3"/>
        <v>4800000</v>
      </c>
    </row>
    <row r="92" spans="1:7" ht="10.8" thickBot="1" x14ac:dyDescent="0.25">
      <c r="A92" s="51">
        <v>423432</v>
      </c>
      <c r="B92" s="52" t="s">
        <v>62</v>
      </c>
      <c r="C92" s="53"/>
      <c r="D92" s="53">
        <v>700000</v>
      </c>
      <c r="E92" s="53"/>
      <c r="F92" s="73">
        <f t="shared" si="3"/>
        <v>700000</v>
      </c>
    </row>
    <row r="93" spans="1:7" ht="10.8" thickBot="1" x14ac:dyDescent="0.25">
      <c r="A93" s="51">
        <v>423449</v>
      </c>
      <c r="B93" s="52" t="s">
        <v>140</v>
      </c>
      <c r="C93" s="53"/>
      <c r="D93" s="53">
        <v>144000</v>
      </c>
      <c r="E93" s="53"/>
      <c r="F93" s="73">
        <f t="shared" si="3"/>
        <v>144000</v>
      </c>
    </row>
    <row r="94" spans="1:7" ht="21" thickBot="1" x14ac:dyDescent="0.25">
      <c r="A94" s="51">
        <v>423521</v>
      </c>
      <c r="B94" s="52" t="s">
        <v>151</v>
      </c>
      <c r="C94" s="53"/>
      <c r="D94" s="53">
        <v>800000</v>
      </c>
      <c r="E94" s="53"/>
      <c r="F94" s="73">
        <f t="shared" si="3"/>
        <v>800000</v>
      </c>
    </row>
    <row r="95" spans="1:7" ht="10.8" thickBot="1" x14ac:dyDescent="0.25">
      <c r="A95" s="51">
        <v>423541</v>
      </c>
      <c r="B95" s="52" t="s">
        <v>166</v>
      </c>
      <c r="C95" s="53"/>
      <c r="D95" s="53">
        <v>10000000</v>
      </c>
      <c r="E95" s="53"/>
      <c r="F95" s="73">
        <f t="shared" si="3"/>
        <v>10000000</v>
      </c>
      <c r="G95" s="12" t="s">
        <v>213</v>
      </c>
    </row>
    <row r="96" spans="1:7" ht="10.8" thickBot="1" x14ac:dyDescent="0.25">
      <c r="A96" s="51">
        <v>423542</v>
      </c>
      <c r="B96" s="52" t="s">
        <v>150</v>
      </c>
      <c r="C96" s="53"/>
      <c r="D96" s="53">
        <v>150000</v>
      </c>
      <c r="E96" s="53"/>
      <c r="F96" s="73">
        <f t="shared" si="3"/>
        <v>150000</v>
      </c>
    </row>
    <row r="97" spans="1:6" ht="10.8" thickBot="1" x14ac:dyDescent="0.25">
      <c r="A97" s="51">
        <v>423591</v>
      </c>
      <c r="B97" s="52" t="s">
        <v>63</v>
      </c>
      <c r="C97" s="53"/>
      <c r="D97" s="53">
        <v>1700000</v>
      </c>
      <c r="E97" s="53"/>
      <c r="F97" s="73">
        <f t="shared" si="3"/>
        <v>1700000</v>
      </c>
    </row>
    <row r="98" spans="1:6" ht="21" thickBot="1" x14ac:dyDescent="0.25">
      <c r="A98" s="51">
        <v>42359901</v>
      </c>
      <c r="B98" s="52" t="s">
        <v>64</v>
      </c>
      <c r="C98" s="53"/>
      <c r="D98" s="53">
        <v>600000</v>
      </c>
      <c r="E98" s="53"/>
      <c r="F98" s="73">
        <f t="shared" si="3"/>
        <v>600000</v>
      </c>
    </row>
    <row r="99" spans="1:6" ht="21" thickBot="1" x14ac:dyDescent="0.25">
      <c r="A99" s="51">
        <v>42359903</v>
      </c>
      <c r="B99" s="52" t="s">
        <v>131</v>
      </c>
      <c r="C99" s="53"/>
      <c r="D99" s="53">
        <v>600000</v>
      </c>
      <c r="E99" s="53"/>
      <c r="F99" s="73">
        <f t="shared" si="3"/>
        <v>600000</v>
      </c>
    </row>
    <row r="100" spans="1:6" ht="21" thickBot="1" x14ac:dyDescent="0.25">
      <c r="A100" s="51">
        <v>42359904</v>
      </c>
      <c r="B100" s="52" t="s">
        <v>153</v>
      </c>
      <c r="C100" s="53"/>
      <c r="D100" s="53">
        <v>500000</v>
      </c>
      <c r="E100" s="53"/>
      <c r="F100" s="73">
        <f t="shared" si="3"/>
        <v>500000</v>
      </c>
    </row>
    <row r="101" spans="1:6" ht="10.8" thickBot="1" x14ac:dyDescent="0.25">
      <c r="A101" s="51">
        <v>42359905</v>
      </c>
      <c r="B101" s="52" t="s">
        <v>152</v>
      </c>
      <c r="C101" s="53"/>
      <c r="D101" s="53">
        <v>500000</v>
      </c>
      <c r="E101" s="53"/>
      <c r="F101" s="73">
        <f t="shared" si="3"/>
        <v>500000</v>
      </c>
    </row>
    <row r="102" spans="1:6" ht="10.8" thickBot="1" x14ac:dyDescent="0.25">
      <c r="A102" s="51">
        <v>42359906</v>
      </c>
      <c r="B102" s="52" t="s">
        <v>65</v>
      </c>
      <c r="C102" s="53"/>
      <c r="D102" s="53">
        <v>4000000</v>
      </c>
      <c r="E102" s="53"/>
      <c r="F102" s="73">
        <f t="shared" si="3"/>
        <v>4000000</v>
      </c>
    </row>
    <row r="103" spans="1:6" ht="21" thickBot="1" x14ac:dyDescent="0.25">
      <c r="A103" s="51">
        <v>42359907</v>
      </c>
      <c r="B103" s="52" t="s">
        <v>66</v>
      </c>
      <c r="C103" s="53">
        <v>100000</v>
      </c>
      <c r="D103" s="53">
        <v>106000</v>
      </c>
      <c r="E103" s="53"/>
      <c r="F103" s="73">
        <f t="shared" si="3"/>
        <v>206000</v>
      </c>
    </row>
    <row r="104" spans="1:6" ht="21" thickBot="1" x14ac:dyDescent="0.25">
      <c r="A104" s="51">
        <v>42359910</v>
      </c>
      <c r="B104" s="52" t="s">
        <v>183</v>
      </c>
      <c r="C104" s="53"/>
      <c r="D104" s="53">
        <v>310000</v>
      </c>
      <c r="E104" s="53"/>
      <c r="F104" s="73">
        <f t="shared" si="3"/>
        <v>310000</v>
      </c>
    </row>
    <row r="105" spans="1:6" ht="10.8" thickBot="1" x14ac:dyDescent="0.25">
      <c r="A105" s="51">
        <v>423711</v>
      </c>
      <c r="B105" s="52" t="s">
        <v>67</v>
      </c>
      <c r="C105" s="53"/>
      <c r="D105" s="53">
        <v>600000</v>
      </c>
      <c r="E105" s="53"/>
      <c r="F105" s="73">
        <f t="shared" si="3"/>
        <v>600000</v>
      </c>
    </row>
    <row r="106" spans="1:6" ht="10.8" thickBot="1" x14ac:dyDescent="0.25">
      <c r="A106" s="51">
        <v>423911</v>
      </c>
      <c r="B106" s="52" t="s">
        <v>136</v>
      </c>
      <c r="C106" s="53"/>
      <c r="D106" s="53">
        <v>10000</v>
      </c>
      <c r="E106" s="53"/>
      <c r="F106" s="73">
        <f t="shared" si="3"/>
        <v>10000</v>
      </c>
    </row>
    <row r="107" spans="1:6" s="99" customFormat="1" ht="10.8" thickBot="1" x14ac:dyDescent="0.25">
      <c r="A107" s="111">
        <v>423</v>
      </c>
      <c r="B107" s="112" t="s">
        <v>68</v>
      </c>
      <c r="C107" s="113">
        <f>SUM(C85:C105)</f>
        <v>600000</v>
      </c>
      <c r="D107" s="113">
        <f>SUM(D85:D106)</f>
        <v>30220000</v>
      </c>
      <c r="E107" s="113">
        <f>SUM(E85:E105)</f>
        <v>0</v>
      </c>
      <c r="F107" s="113">
        <f>SUM(F85:F106)</f>
        <v>30820000</v>
      </c>
    </row>
    <row r="108" spans="1:6" s="99" customFormat="1" ht="10.8" thickBot="1" x14ac:dyDescent="0.25">
      <c r="A108" s="51">
        <v>424331</v>
      </c>
      <c r="B108" s="52" t="s">
        <v>69</v>
      </c>
      <c r="C108" s="53">
        <v>1000000</v>
      </c>
      <c r="D108" s="53">
        <v>900000</v>
      </c>
      <c r="E108" s="53"/>
      <c r="F108" s="73">
        <f>SUM(C108:E108)</f>
        <v>1900000</v>
      </c>
    </row>
    <row r="109" spans="1:6" s="99" customFormat="1" ht="10.8" thickBot="1" x14ac:dyDescent="0.25">
      <c r="A109" s="51">
        <v>424911</v>
      </c>
      <c r="B109" s="52" t="s">
        <v>70</v>
      </c>
      <c r="C109" s="53"/>
      <c r="D109" s="53">
        <v>2716799</v>
      </c>
      <c r="E109" s="53"/>
      <c r="F109" s="73">
        <f>SUM(C109:E109)</f>
        <v>2716799</v>
      </c>
    </row>
    <row r="110" spans="1:6" s="99" customFormat="1" ht="10.8" thickBot="1" x14ac:dyDescent="0.25">
      <c r="A110" s="111">
        <v>424</v>
      </c>
      <c r="B110" s="112" t="s">
        <v>71</v>
      </c>
      <c r="C110" s="113">
        <f>SUM(C108:C109)</f>
        <v>1000000</v>
      </c>
      <c r="D110" s="113">
        <f>SUM(D108:D109)</f>
        <v>3616799</v>
      </c>
      <c r="E110" s="113">
        <f>SUM(E108:E109)</f>
        <v>0</v>
      </c>
      <c r="F110" s="113">
        <f>SUM(F108:F109)</f>
        <v>4616799</v>
      </c>
    </row>
    <row r="111" spans="1:6" ht="12.75" customHeight="1" thickBot="1" x14ac:dyDescent="0.25">
      <c r="A111" s="51">
        <v>425117</v>
      </c>
      <c r="B111" s="52" t="s">
        <v>72</v>
      </c>
      <c r="C111" s="53">
        <v>20000</v>
      </c>
      <c r="D111" s="53">
        <v>55000</v>
      </c>
      <c r="E111" s="53"/>
      <c r="F111" s="73">
        <f t="shared" ref="F111:F119" si="4">SUM(C111:E111)</f>
        <v>75000</v>
      </c>
    </row>
    <row r="112" spans="1:6" ht="26.25" customHeight="1" thickBot="1" x14ac:dyDescent="0.25">
      <c r="A112" s="51">
        <v>425119</v>
      </c>
      <c r="B112" s="52" t="s">
        <v>164</v>
      </c>
      <c r="C112" s="53">
        <v>3000000</v>
      </c>
      <c r="D112" s="53">
        <v>4200000</v>
      </c>
      <c r="E112" s="53"/>
      <c r="F112" s="73">
        <f t="shared" si="4"/>
        <v>7200000</v>
      </c>
    </row>
    <row r="113" spans="1:6" ht="12.75" customHeight="1" thickBot="1" x14ac:dyDescent="0.25">
      <c r="A113" s="51">
        <v>425211</v>
      </c>
      <c r="B113" s="52" t="s">
        <v>73</v>
      </c>
      <c r="C113" s="53"/>
      <c r="D113" s="53">
        <v>360000</v>
      </c>
      <c r="E113" s="53"/>
      <c r="F113" s="73">
        <f t="shared" si="4"/>
        <v>360000</v>
      </c>
    </row>
    <row r="114" spans="1:6" ht="12.75" customHeight="1" thickBot="1" x14ac:dyDescent="0.25">
      <c r="A114" s="51">
        <v>425222</v>
      </c>
      <c r="B114" s="52" t="s">
        <v>74</v>
      </c>
      <c r="C114" s="53">
        <v>20000</v>
      </c>
      <c r="D114" s="53">
        <v>100000</v>
      </c>
      <c r="E114" s="53"/>
      <c r="F114" s="73">
        <f t="shared" si="4"/>
        <v>120000</v>
      </c>
    </row>
    <row r="115" spans="1:6" ht="12.75" customHeight="1" thickBot="1" x14ac:dyDescent="0.25">
      <c r="A115" s="51">
        <v>425223</v>
      </c>
      <c r="B115" s="52" t="s">
        <v>75</v>
      </c>
      <c r="C115" s="53">
        <v>40000</v>
      </c>
      <c r="D115" s="53">
        <v>200000</v>
      </c>
      <c r="E115" s="53"/>
      <c r="F115" s="73">
        <f t="shared" si="4"/>
        <v>240000</v>
      </c>
    </row>
    <row r="116" spans="1:6" ht="12.75" customHeight="1" thickBot="1" x14ac:dyDescent="0.25">
      <c r="A116" s="51">
        <v>425225</v>
      </c>
      <c r="B116" s="52" t="s">
        <v>76</v>
      </c>
      <c r="C116" s="53">
        <v>1000000</v>
      </c>
      <c r="D116" s="53">
        <v>2000000</v>
      </c>
      <c r="E116" s="53"/>
      <c r="F116" s="73">
        <f t="shared" si="4"/>
        <v>3000000</v>
      </c>
    </row>
    <row r="117" spans="1:6" ht="12.75" customHeight="1" thickBot="1" x14ac:dyDescent="0.25">
      <c r="A117" s="51">
        <v>425229</v>
      </c>
      <c r="B117" s="52" t="s">
        <v>77</v>
      </c>
      <c r="C117" s="53">
        <v>20000</v>
      </c>
      <c r="D117" s="53">
        <v>100000</v>
      </c>
      <c r="E117" s="53"/>
      <c r="F117" s="73">
        <f t="shared" si="4"/>
        <v>120000</v>
      </c>
    </row>
    <row r="118" spans="1:6" ht="21" thickBot="1" x14ac:dyDescent="0.25">
      <c r="A118" s="51">
        <v>425251</v>
      </c>
      <c r="B118" s="52" t="s">
        <v>78</v>
      </c>
      <c r="C118" s="53">
        <v>500000</v>
      </c>
      <c r="D118" s="53">
        <v>700000</v>
      </c>
      <c r="E118" s="53"/>
      <c r="F118" s="73">
        <f t="shared" si="4"/>
        <v>1200000</v>
      </c>
    </row>
    <row r="119" spans="1:6" ht="10.8" thickBot="1" x14ac:dyDescent="0.25">
      <c r="A119" s="51">
        <v>425291</v>
      </c>
      <c r="B119" s="52" t="s">
        <v>79</v>
      </c>
      <c r="C119" s="53">
        <v>20000</v>
      </c>
      <c r="D119" s="53">
        <v>100000</v>
      </c>
      <c r="E119" s="53"/>
      <c r="F119" s="73">
        <f t="shared" si="4"/>
        <v>120000</v>
      </c>
    </row>
    <row r="120" spans="1:6" s="99" customFormat="1" ht="10.8" thickBot="1" x14ac:dyDescent="0.25">
      <c r="A120" s="108">
        <v>425</v>
      </c>
      <c r="B120" s="109" t="s">
        <v>127</v>
      </c>
      <c r="C120" s="110">
        <f>SUM(C111:C119)</f>
        <v>4620000</v>
      </c>
      <c r="D120" s="110">
        <f>SUM(D111:D119)</f>
        <v>7815000</v>
      </c>
      <c r="E120" s="110">
        <f>SUM(E111:E119)</f>
        <v>0</v>
      </c>
      <c r="F120" s="110">
        <f>SUM(F111:F119)</f>
        <v>12435000</v>
      </c>
    </row>
    <row r="121" spans="1:6" ht="12.75" customHeight="1" thickBot="1" x14ac:dyDescent="0.25">
      <c r="A121" s="51">
        <v>426111</v>
      </c>
      <c r="B121" s="52" t="s">
        <v>80</v>
      </c>
      <c r="C121" s="53">
        <v>826371</v>
      </c>
      <c r="D121" s="53">
        <v>1000000</v>
      </c>
      <c r="E121" s="53"/>
      <c r="F121" s="73">
        <f>SUM(C121:E121)</f>
        <v>1826371</v>
      </c>
    </row>
    <row r="122" spans="1:6" ht="12.75" customHeight="1" thickBot="1" x14ac:dyDescent="0.25">
      <c r="A122" s="51">
        <v>426121</v>
      </c>
      <c r="B122" s="52" t="s">
        <v>81</v>
      </c>
      <c r="C122" s="53"/>
      <c r="D122" s="53">
        <v>1475052</v>
      </c>
      <c r="E122" s="53"/>
      <c r="F122" s="73">
        <f t="shared" ref="F122:F139" si="5">SUM(C122:E122)</f>
        <v>1475052</v>
      </c>
    </row>
    <row r="123" spans="1:6" ht="12.75" customHeight="1" thickBot="1" x14ac:dyDescent="0.25">
      <c r="A123" s="51">
        <v>426131</v>
      </c>
      <c r="B123" s="52" t="s">
        <v>82</v>
      </c>
      <c r="C123" s="53"/>
      <c r="D123" s="53">
        <v>588000</v>
      </c>
      <c r="E123" s="53"/>
      <c r="F123" s="73">
        <f t="shared" si="5"/>
        <v>588000</v>
      </c>
    </row>
    <row r="124" spans="1:6" ht="12.75" customHeight="1" thickBot="1" x14ac:dyDescent="0.25">
      <c r="A124" s="51">
        <v>426311</v>
      </c>
      <c r="B124" s="52" t="s">
        <v>83</v>
      </c>
      <c r="C124" s="53"/>
      <c r="D124" s="53">
        <v>300000</v>
      </c>
      <c r="E124" s="53"/>
      <c r="F124" s="73">
        <f t="shared" si="5"/>
        <v>300000</v>
      </c>
    </row>
    <row r="125" spans="1:6" ht="12.75" customHeight="1" thickBot="1" x14ac:dyDescent="0.25">
      <c r="A125" s="51">
        <v>426411</v>
      </c>
      <c r="B125" s="52" t="s">
        <v>84</v>
      </c>
      <c r="C125" s="53">
        <v>500000</v>
      </c>
      <c r="D125" s="53">
        <v>3626800</v>
      </c>
      <c r="E125" s="53"/>
      <c r="F125" s="73">
        <f t="shared" si="5"/>
        <v>4126800</v>
      </c>
    </row>
    <row r="126" spans="1:6" ht="12.75" customHeight="1" thickBot="1" x14ac:dyDescent="0.25">
      <c r="A126" s="51">
        <v>426591</v>
      </c>
      <c r="B126" s="52" t="s">
        <v>137</v>
      </c>
      <c r="C126" s="53">
        <v>50000</v>
      </c>
      <c r="D126" s="53">
        <v>50000</v>
      </c>
      <c r="E126" s="53"/>
      <c r="F126" s="73">
        <f t="shared" si="5"/>
        <v>100000</v>
      </c>
    </row>
    <row r="127" spans="1:6" ht="12.75" customHeight="1" thickBot="1" x14ac:dyDescent="0.25">
      <c r="A127" s="51">
        <v>426711</v>
      </c>
      <c r="B127" s="52" t="s">
        <v>85</v>
      </c>
      <c r="C127" s="53">
        <v>500000</v>
      </c>
      <c r="D127" s="53">
        <v>996424</v>
      </c>
      <c r="E127" s="53"/>
      <c r="F127" s="73">
        <f t="shared" si="5"/>
        <v>1496424</v>
      </c>
    </row>
    <row r="128" spans="1:6" ht="12.75" customHeight="1" thickBot="1" x14ac:dyDescent="0.25">
      <c r="A128" s="51">
        <v>426751</v>
      </c>
      <c r="B128" s="52" t="s">
        <v>86</v>
      </c>
      <c r="C128" s="53">
        <v>4505068</v>
      </c>
      <c r="D128" s="53">
        <v>3976430</v>
      </c>
      <c r="E128" s="53"/>
      <c r="F128" s="73">
        <f t="shared" si="5"/>
        <v>8481498</v>
      </c>
    </row>
    <row r="129" spans="1:12" ht="12.75" customHeight="1" thickBot="1" x14ac:dyDescent="0.25">
      <c r="A129" s="51">
        <v>42679101</v>
      </c>
      <c r="B129" s="52" t="s">
        <v>87</v>
      </c>
      <c r="C129" s="53">
        <v>1840339</v>
      </c>
      <c r="D129" s="53">
        <v>1000000</v>
      </c>
      <c r="E129" s="53"/>
      <c r="F129" s="73">
        <f t="shared" si="5"/>
        <v>2840339</v>
      </c>
    </row>
    <row r="130" spans="1:12" ht="12.75" customHeight="1" thickBot="1" x14ac:dyDescent="0.25">
      <c r="A130" s="51">
        <v>42679102</v>
      </c>
      <c r="B130" s="52" t="s">
        <v>88</v>
      </c>
      <c r="C130" s="53">
        <v>1000000</v>
      </c>
      <c r="D130" s="53">
        <v>1100622</v>
      </c>
      <c r="E130" s="53"/>
      <c r="F130" s="73">
        <f t="shared" si="5"/>
        <v>2100622</v>
      </c>
    </row>
    <row r="131" spans="1:12" ht="12.75" customHeight="1" thickBot="1" x14ac:dyDescent="0.25">
      <c r="A131" s="51">
        <v>426811</v>
      </c>
      <c r="B131" s="52" t="s">
        <v>89</v>
      </c>
      <c r="C131" s="53">
        <v>2000000</v>
      </c>
      <c r="D131" s="53">
        <v>8168450</v>
      </c>
      <c r="E131" s="53"/>
      <c r="F131" s="73">
        <f t="shared" si="5"/>
        <v>10168450</v>
      </c>
    </row>
    <row r="132" spans="1:12" ht="12.75" customHeight="1" thickBot="1" x14ac:dyDescent="0.25">
      <c r="A132" s="51">
        <v>426821</v>
      </c>
      <c r="B132" s="52" t="s">
        <v>165</v>
      </c>
      <c r="C132" s="53">
        <v>5000000</v>
      </c>
      <c r="D132" s="53">
        <v>7500000</v>
      </c>
      <c r="E132" s="53"/>
      <c r="F132" s="73">
        <f t="shared" si="5"/>
        <v>12500000</v>
      </c>
    </row>
    <row r="133" spans="1:12" ht="12.75" customHeight="1" thickBot="1" x14ac:dyDescent="0.25">
      <c r="A133" s="51">
        <v>426822</v>
      </c>
      <c r="B133" s="52" t="s">
        <v>163</v>
      </c>
      <c r="C133" s="53">
        <v>50000</v>
      </c>
      <c r="D133" s="53">
        <v>150000</v>
      </c>
      <c r="E133" s="53"/>
      <c r="F133" s="73">
        <f t="shared" si="5"/>
        <v>200000</v>
      </c>
    </row>
    <row r="134" spans="1:12" ht="12.75" customHeight="1" thickBot="1" x14ac:dyDescent="0.25">
      <c r="A134" s="51">
        <v>426823</v>
      </c>
      <c r="B134" s="52" t="s">
        <v>90</v>
      </c>
      <c r="C134" s="53">
        <v>6000000</v>
      </c>
      <c r="D134" s="53">
        <v>14000000</v>
      </c>
      <c r="E134" s="53"/>
      <c r="F134" s="73">
        <f t="shared" si="5"/>
        <v>20000000</v>
      </c>
    </row>
    <row r="135" spans="1:12" ht="12.75" customHeight="1" thickBot="1" x14ac:dyDescent="0.25">
      <c r="A135" s="51">
        <v>426911</v>
      </c>
      <c r="B135" s="52" t="s">
        <v>91</v>
      </c>
      <c r="C135" s="53">
        <v>72610</v>
      </c>
      <c r="D135" s="53">
        <v>200000</v>
      </c>
      <c r="E135" s="53"/>
      <c r="F135" s="73">
        <f t="shared" si="5"/>
        <v>272610</v>
      </c>
    </row>
    <row r="136" spans="1:12" ht="12.75" customHeight="1" thickBot="1" x14ac:dyDescent="0.25">
      <c r="A136" s="51">
        <v>42691301</v>
      </c>
      <c r="B136" s="52" t="s">
        <v>92</v>
      </c>
      <c r="C136" s="53">
        <v>1576746</v>
      </c>
      <c r="D136" s="53">
        <v>4325326</v>
      </c>
      <c r="E136" s="53"/>
      <c r="F136" s="73">
        <f t="shared" si="5"/>
        <v>5902072</v>
      </c>
    </row>
    <row r="137" spans="1:12" ht="12.75" customHeight="1" thickBot="1" x14ac:dyDescent="0.25">
      <c r="A137" s="51">
        <v>42691302</v>
      </c>
      <c r="B137" s="52" t="s">
        <v>93</v>
      </c>
      <c r="C137" s="53">
        <v>205866</v>
      </c>
      <c r="D137" s="53">
        <v>600000</v>
      </c>
      <c r="E137" s="53"/>
      <c r="F137" s="73">
        <f t="shared" si="5"/>
        <v>805866</v>
      </c>
    </row>
    <row r="138" spans="1:12" ht="12.75" customHeight="1" thickBot="1" x14ac:dyDescent="0.25">
      <c r="A138" s="51">
        <v>42691303</v>
      </c>
      <c r="B138" s="52" t="s">
        <v>94</v>
      </c>
      <c r="C138" s="53">
        <v>100000</v>
      </c>
      <c r="D138" s="53">
        <v>320000</v>
      </c>
      <c r="E138" s="53"/>
      <c r="F138" s="73">
        <f t="shared" si="5"/>
        <v>420000</v>
      </c>
    </row>
    <row r="139" spans="1:12" ht="12.75" customHeight="1" thickBot="1" x14ac:dyDescent="0.25">
      <c r="A139" s="51">
        <v>42691904</v>
      </c>
      <c r="B139" s="52" t="s">
        <v>95</v>
      </c>
      <c r="C139" s="53">
        <v>1000000</v>
      </c>
      <c r="D139" s="53">
        <v>3741968</v>
      </c>
      <c r="E139" s="53"/>
      <c r="F139" s="73">
        <f t="shared" si="5"/>
        <v>4741968</v>
      </c>
    </row>
    <row r="140" spans="1:12" s="99" customFormat="1" ht="10.8" thickBot="1" x14ac:dyDescent="0.25">
      <c r="A140" s="111">
        <v>426</v>
      </c>
      <c r="B140" s="112" t="s">
        <v>96</v>
      </c>
      <c r="C140" s="113">
        <f>SUM(C121:C139)</f>
        <v>25227000</v>
      </c>
      <c r="D140" s="113">
        <f>SUM(D121:D139)</f>
        <v>53119072</v>
      </c>
      <c r="E140" s="113">
        <f>SUM(E121:E139)</f>
        <v>0</v>
      </c>
      <c r="F140" s="113">
        <f>SUM(F121:F139)</f>
        <v>78346072</v>
      </c>
    </row>
    <row r="141" spans="1:12" s="99" customFormat="1" ht="22.2" thickBot="1" x14ac:dyDescent="0.25">
      <c r="A141" s="61">
        <v>42</v>
      </c>
      <c r="B141" s="62" t="s">
        <v>97</v>
      </c>
      <c r="C141" s="56">
        <f>SUM(C74+C84++C107+C110+C120+C140)</f>
        <v>49818000</v>
      </c>
      <c r="D141" s="56">
        <f>SUM(D74+D84++D107+D110+D120+D140)</f>
        <v>121741321</v>
      </c>
      <c r="E141" s="56">
        <f>SUM(E74+E84++E107+E110+E120+E140)</f>
        <v>0</v>
      </c>
      <c r="F141" s="56">
        <f>SUM(F74+F84++F107+F110+F120+F140)</f>
        <v>171559321</v>
      </c>
      <c r="G141" s="12"/>
      <c r="H141" s="12"/>
      <c r="I141" s="12"/>
      <c r="J141" s="12"/>
      <c r="K141" s="12"/>
      <c r="L141" s="12"/>
    </row>
    <row r="142" spans="1:12" s="99" customFormat="1" ht="10.8" thickBot="1" x14ac:dyDescent="0.25">
      <c r="A142" s="51">
        <v>431211</v>
      </c>
      <c r="B142" s="52" t="s">
        <v>98</v>
      </c>
      <c r="C142" s="53"/>
      <c r="D142" s="53">
        <v>2000000</v>
      </c>
      <c r="E142" s="53"/>
      <c r="F142" s="73">
        <f>SUM(C142:E142)</f>
        <v>2000000</v>
      </c>
      <c r="G142" s="12"/>
      <c r="H142" s="12"/>
      <c r="I142" s="12"/>
      <c r="J142" s="12"/>
      <c r="K142" s="12"/>
      <c r="L142" s="12"/>
    </row>
    <row r="143" spans="1:12" s="99" customFormat="1" ht="10.8" thickBot="1" x14ac:dyDescent="0.25">
      <c r="A143" s="54">
        <v>43</v>
      </c>
      <c r="B143" s="55" t="s">
        <v>99</v>
      </c>
      <c r="C143" s="56">
        <f>SUM(C142)</f>
        <v>0</v>
      </c>
      <c r="D143" s="56">
        <v>2000000</v>
      </c>
      <c r="E143" s="56">
        <f>SUM(E142)</f>
        <v>0</v>
      </c>
      <c r="F143" s="56">
        <f>SUM(F142)</f>
        <v>2000000</v>
      </c>
      <c r="G143" s="12"/>
      <c r="H143" s="12"/>
      <c r="I143" s="12"/>
      <c r="J143" s="12"/>
      <c r="K143" s="12"/>
      <c r="L143" s="12"/>
    </row>
    <row r="144" spans="1:12" s="99" customFormat="1" ht="10.8" thickBot="1" x14ac:dyDescent="0.25">
      <c r="A144" s="51">
        <v>441511</v>
      </c>
      <c r="B144" s="52" t="s">
        <v>100</v>
      </c>
      <c r="C144" s="53"/>
      <c r="D144" s="53">
        <v>350000</v>
      </c>
      <c r="E144" s="53"/>
      <c r="F144" s="73">
        <f>SUM(C144:E144)</f>
        <v>350000</v>
      </c>
      <c r="G144" s="12"/>
      <c r="H144" s="12"/>
      <c r="I144" s="12"/>
      <c r="J144" s="12"/>
      <c r="K144" s="12"/>
      <c r="L144" s="12"/>
    </row>
    <row r="145" spans="1:12" s="99" customFormat="1" ht="21" thickBot="1" x14ac:dyDescent="0.25">
      <c r="A145" s="51">
        <v>441411</v>
      </c>
      <c r="B145" s="52" t="s">
        <v>209</v>
      </c>
      <c r="C145" s="53"/>
      <c r="D145" s="53"/>
      <c r="E145" s="53"/>
      <c r="F145" s="73"/>
      <c r="G145" s="12" t="s">
        <v>210</v>
      </c>
      <c r="H145" s="12"/>
      <c r="I145" s="12"/>
      <c r="J145" s="12"/>
      <c r="K145" s="12"/>
      <c r="L145" s="12"/>
    </row>
    <row r="146" spans="1:12" s="99" customFormat="1" ht="11.4" thickBot="1" x14ac:dyDescent="0.25">
      <c r="A146" s="54">
        <v>44</v>
      </c>
      <c r="B146" s="62" t="s">
        <v>101</v>
      </c>
      <c r="C146" s="56">
        <f>SUM(C144)</f>
        <v>0</v>
      </c>
      <c r="D146" s="56">
        <v>350000</v>
      </c>
      <c r="E146" s="56">
        <f>SUM(E144)</f>
        <v>0</v>
      </c>
      <c r="F146" s="56">
        <f>SUM(F144)</f>
        <v>350000</v>
      </c>
      <c r="G146" s="12"/>
      <c r="H146" s="12"/>
      <c r="I146" s="12"/>
      <c r="J146" s="12"/>
      <c r="K146" s="12"/>
      <c r="L146" s="12"/>
    </row>
    <row r="147" spans="1:12" s="99" customFormat="1" ht="10.8" thickBot="1" x14ac:dyDescent="0.25">
      <c r="A147" s="51">
        <v>482131</v>
      </c>
      <c r="B147" s="52" t="s">
        <v>102</v>
      </c>
      <c r="C147" s="53"/>
      <c r="D147" s="53">
        <v>120000</v>
      </c>
      <c r="E147" s="53"/>
      <c r="F147" s="73">
        <f>SUM(C147:E147)</f>
        <v>120000</v>
      </c>
      <c r="G147" s="12"/>
      <c r="H147" s="12"/>
      <c r="I147" s="12"/>
      <c r="J147" s="12"/>
      <c r="K147" s="12"/>
      <c r="L147" s="12"/>
    </row>
    <row r="148" spans="1:12" s="99" customFormat="1" ht="10.8" thickBot="1" x14ac:dyDescent="0.25">
      <c r="A148" s="51">
        <v>482191</v>
      </c>
      <c r="B148" s="52" t="s">
        <v>103</v>
      </c>
      <c r="C148" s="53"/>
      <c r="D148" s="53">
        <v>2500000</v>
      </c>
      <c r="E148" s="53"/>
      <c r="F148" s="73">
        <f>SUM(C148:E148)</f>
        <v>2500000</v>
      </c>
      <c r="G148" s="12"/>
      <c r="H148" s="12"/>
      <c r="I148" s="12"/>
      <c r="J148" s="12"/>
      <c r="K148" s="12"/>
      <c r="L148" s="12"/>
    </row>
    <row r="149" spans="1:12" s="99" customFormat="1" ht="10.8" thickBot="1" x14ac:dyDescent="0.25">
      <c r="A149" s="51">
        <v>482200</v>
      </c>
      <c r="B149" s="52" t="s">
        <v>104</v>
      </c>
      <c r="C149" s="53"/>
      <c r="D149" s="53">
        <v>1600000</v>
      </c>
      <c r="E149" s="53"/>
      <c r="F149" s="73">
        <f>SUM(C149:E149)</f>
        <v>1600000</v>
      </c>
      <c r="G149" s="12"/>
      <c r="H149" s="12"/>
      <c r="I149" s="12"/>
      <c r="J149" s="12"/>
      <c r="K149" s="12"/>
      <c r="L149" s="12"/>
    </row>
    <row r="150" spans="1:12" s="99" customFormat="1" ht="10.8" thickBot="1" x14ac:dyDescent="0.25">
      <c r="A150" s="111">
        <v>482</v>
      </c>
      <c r="B150" s="112" t="s">
        <v>105</v>
      </c>
      <c r="C150" s="113">
        <f>SUM(C147:C149)</f>
        <v>0</v>
      </c>
      <c r="D150" s="113">
        <f>SUM(D147:D149)</f>
        <v>4220000</v>
      </c>
      <c r="E150" s="113">
        <f>SUM(E147:E149)</f>
        <v>0</v>
      </c>
      <c r="F150" s="113">
        <f>SUM(F147:F149)</f>
        <v>4220000</v>
      </c>
    </row>
    <row r="151" spans="1:12" s="99" customFormat="1" ht="10.8" thickBot="1" x14ac:dyDescent="0.25">
      <c r="A151" s="111">
        <v>483</v>
      </c>
      <c r="B151" s="112" t="s">
        <v>106</v>
      </c>
      <c r="C151" s="113"/>
      <c r="D151" s="113">
        <v>700000</v>
      </c>
      <c r="E151" s="113"/>
      <c r="F151" s="113">
        <f>SUM(C151:D151)</f>
        <v>700000</v>
      </c>
    </row>
    <row r="152" spans="1:12" s="99" customFormat="1" ht="11.4" thickBot="1" x14ac:dyDescent="0.25">
      <c r="A152" s="61">
        <v>48</v>
      </c>
      <c r="B152" s="62" t="s">
        <v>107</v>
      </c>
      <c r="C152" s="56">
        <f>SUM(C150:C151)</f>
        <v>0</v>
      </c>
      <c r="D152" s="56">
        <f>SUM(D150:D151)</f>
        <v>4920000</v>
      </c>
      <c r="E152" s="56">
        <f>SUM(E150:E151)</f>
        <v>0</v>
      </c>
      <c r="F152" s="56">
        <f>SUM(F150:F151)</f>
        <v>4920000</v>
      </c>
      <c r="G152" s="12"/>
      <c r="H152" s="12"/>
      <c r="I152" s="12"/>
      <c r="J152" s="12"/>
      <c r="K152" s="12"/>
      <c r="L152" s="12"/>
    </row>
    <row r="153" spans="1:12" s="99" customFormat="1" ht="21" thickBot="1" x14ac:dyDescent="0.25">
      <c r="A153" s="54">
        <v>4</v>
      </c>
      <c r="B153" s="55" t="s">
        <v>108</v>
      </c>
      <c r="C153" s="56">
        <f>SUM(C54+C141+C143+C146+C152)</f>
        <v>279318000</v>
      </c>
      <c r="D153" s="56">
        <f>SUM(D54+D141+D143+D146+D152)</f>
        <v>141176321</v>
      </c>
      <c r="E153" s="56">
        <f>SUM(E54+E141+E143+E146+E152)</f>
        <v>300000</v>
      </c>
      <c r="F153" s="56">
        <f>SUM(F54+F141+F143+F146+F152)</f>
        <v>420794321</v>
      </c>
      <c r="G153" s="12"/>
      <c r="H153" s="12"/>
      <c r="I153" s="12"/>
      <c r="J153" s="12"/>
      <c r="K153" s="12"/>
      <c r="L153" s="12"/>
    </row>
    <row r="154" spans="1:12" s="99" customFormat="1" ht="10.8" thickBot="1" x14ac:dyDescent="0.25">
      <c r="A154" s="54">
        <v>5</v>
      </c>
      <c r="B154" s="63" t="s">
        <v>132</v>
      </c>
      <c r="C154" s="56">
        <f>SUM(C155:C174)</f>
        <v>0</v>
      </c>
      <c r="D154" s="56">
        <f>SUM(D155:D174)</f>
        <v>78691728</v>
      </c>
      <c r="E154" s="56">
        <f>SUM(E155:E174)</f>
        <v>0</v>
      </c>
      <c r="F154" s="56">
        <f>SUM(F155:F174)</f>
        <v>78691728</v>
      </c>
      <c r="G154" s="12"/>
      <c r="H154" s="12"/>
      <c r="I154" s="12"/>
      <c r="J154" s="12"/>
      <c r="K154" s="12"/>
      <c r="L154" s="12"/>
    </row>
    <row r="155" spans="1:12" s="99" customFormat="1" ht="31.2" thickBot="1" x14ac:dyDescent="0.25">
      <c r="A155" s="51" t="s">
        <v>144</v>
      </c>
      <c r="B155" s="52" t="s">
        <v>141</v>
      </c>
      <c r="C155" s="57"/>
      <c r="D155" s="53">
        <v>6000000</v>
      </c>
      <c r="E155" s="53"/>
      <c r="F155" s="73">
        <f t="shared" ref="F155:F165" si="6">SUM(C155:E155)</f>
        <v>6000000</v>
      </c>
      <c r="G155" s="12"/>
      <c r="H155" s="12"/>
      <c r="I155" s="12"/>
      <c r="J155" s="12"/>
      <c r="K155" s="12"/>
      <c r="L155" s="12"/>
    </row>
    <row r="156" spans="1:12" s="99" customFormat="1" ht="21" thickBot="1" x14ac:dyDescent="0.25">
      <c r="A156" s="51" t="s">
        <v>187</v>
      </c>
      <c r="B156" s="52" t="s">
        <v>188</v>
      </c>
      <c r="C156" s="57"/>
      <c r="D156" s="53">
        <v>2400000</v>
      </c>
      <c r="E156" s="53"/>
      <c r="F156" s="73">
        <f t="shared" si="6"/>
        <v>2400000</v>
      </c>
      <c r="G156" s="12"/>
      <c r="H156" s="12"/>
      <c r="I156" s="12"/>
      <c r="J156" s="12"/>
      <c r="K156" s="12"/>
      <c r="L156" s="12"/>
    </row>
    <row r="157" spans="1:12" s="99" customFormat="1" ht="31.2" thickBot="1" x14ac:dyDescent="0.25">
      <c r="A157" s="51" t="s">
        <v>146</v>
      </c>
      <c r="B157" s="52" t="s">
        <v>142</v>
      </c>
      <c r="C157" s="57"/>
      <c r="D157" s="53">
        <v>7200000</v>
      </c>
      <c r="E157" s="53"/>
      <c r="F157" s="73">
        <f t="shared" si="6"/>
        <v>7200000</v>
      </c>
      <c r="G157" s="12"/>
      <c r="H157" s="12"/>
      <c r="I157" s="12"/>
      <c r="J157" s="12"/>
      <c r="K157" s="12"/>
      <c r="L157" s="12"/>
    </row>
    <row r="158" spans="1:12" s="99" customFormat="1" ht="31.2" thickBot="1" x14ac:dyDescent="0.25">
      <c r="A158" s="51" t="s">
        <v>145</v>
      </c>
      <c r="B158" s="52" t="s">
        <v>201</v>
      </c>
      <c r="C158" s="57"/>
      <c r="D158" s="53">
        <v>1700000</v>
      </c>
      <c r="E158" s="53"/>
      <c r="F158" s="73">
        <f t="shared" si="6"/>
        <v>1700000</v>
      </c>
      <c r="G158" s="12"/>
      <c r="H158" s="12"/>
      <c r="I158" s="12"/>
      <c r="J158" s="12"/>
      <c r="K158" s="12"/>
      <c r="L158" s="12"/>
    </row>
    <row r="159" spans="1:12" s="99" customFormat="1" ht="21" thickBot="1" x14ac:dyDescent="0.25">
      <c r="A159" s="51" t="s">
        <v>147</v>
      </c>
      <c r="B159" s="52" t="s">
        <v>143</v>
      </c>
      <c r="C159" s="57"/>
      <c r="D159" s="53">
        <v>1200000</v>
      </c>
      <c r="E159" s="53"/>
      <c r="F159" s="73">
        <f t="shared" si="6"/>
        <v>1200000</v>
      </c>
      <c r="G159" s="12"/>
      <c r="H159" s="12"/>
      <c r="I159" s="12"/>
      <c r="J159" s="12"/>
      <c r="K159" s="12"/>
      <c r="L159" s="12"/>
    </row>
    <row r="160" spans="1:12" s="99" customFormat="1" ht="21" thickBot="1" x14ac:dyDescent="0.25">
      <c r="A160" s="51" t="s">
        <v>184</v>
      </c>
      <c r="B160" s="52" t="s">
        <v>185</v>
      </c>
      <c r="C160" s="57"/>
      <c r="D160" s="53">
        <v>3600000</v>
      </c>
      <c r="E160" s="53"/>
      <c r="F160" s="73">
        <f t="shared" si="6"/>
        <v>3600000</v>
      </c>
      <c r="G160" s="12"/>
      <c r="H160" s="12"/>
      <c r="I160" s="12"/>
      <c r="J160" s="12"/>
      <c r="K160" s="12"/>
      <c r="L160" s="12"/>
    </row>
    <row r="161" spans="1:12" s="99" customFormat="1" ht="31.2" thickBot="1" x14ac:dyDescent="0.25">
      <c r="A161" s="51" t="s">
        <v>148</v>
      </c>
      <c r="B161" s="52" t="s">
        <v>159</v>
      </c>
      <c r="C161" s="57"/>
      <c r="D161" s="53">
        <v>6000000</v>
      </c>
      <c r="E161" s="53"/>
      <c r="F161" s="73">
        <f t="shared" si="6"/>
        <v>6000000</v>
      </c>
      <c r="G161" s="12"/>
      <c r="H161" s="12"/>
      <c r="I161" s="12"/>
      <c r="J161" s="12"/>
      <c r="K161" s="12"/>
      <c r="L161" s="12"/>
    </row>
    <row r="162" spans="1:12" s="99" customFormat="1" ht="21" thickBot="1" x14ac:dyDescent="0.25">
      <c r="A162" s="51" t="s">
        <v>148</v>
      </c>
      <c r="B162" s="52" t="s">
        <v>199</v>
      </c>
      <c r="C162" s="57"/>
      <c r="D162" s="53">
        <v>1800000</v>
      </c>
      <c r="E162" s="53"/>
      <c r="F162" s="73">
        <f t="shared" si="6"/>
        <v>1800000</v>
      </c>
      <c r="G162" s="12"/>
      <c r="H162" s="12"/>
      <c r="I162" s="12"/>
      <c r="J162" s="12"/>
      <c r="K162" s="12"/>
      <c r="L162" s="12"/>
    </row>
    <row r="163" spans="1:12" s="99" customFormat="1" ht="21" thickBot="1" x14ac:dyDescent="0.25">
      <c r="A163" s="51" t="s">
        <v>191</v>
      </c>
      <c r="B163" s="52" t="s">
        <v>192</v>
      </c>
      <c r="C163" s="57"/>
      <c r="D163" s="53">
        <v>3600000</v>
      </c>
      <c r="E163" s="53"/>
      <c r="F163" s="73">
        <f t="shared" si="6"/>
        <v>3600000</v>
      </c>
      <c r="G163" s="12"/>
      <c r="H163" s="12"/>
      <c r="I163" s="12"/>
      <c r="J163" s="12"/>
      <c r="K163" s="12"/>
      <c r="L163" s="12"/>
    </row>
    <row r="164" spans="1:12" s="99" customFormat="1" ht="21" thickBot="1" x14ac:dyDescent="0.25">
      <c r="A164" s="51" t="s">
        <v>193</v>
      </c>
      <c r="B164" s="52" t="s">
        <v>194</v>
      </c>
      <c r="C164" s="57"/>
      <c r="D164" s="53">
        <v>3600000</v>
      </c>
      <c r="E164" s="53"/>
      <c r="F164" s="73">
        <f t="shared" si="6"/>
        <v>3600000</v>
      </c>
      <c r="G164" s="12"/>
      <c r="H164" s="12"/>
      <c r="I164" s="12"/>
      <c r="J164" s="12"/>
      <c r="K164" s="12"/>
      <c r="L164" s="12"/>
    </row>
    <row r="165" spans="1:12" s="99" customFormat="1" ht="21" thickBot="1" x14ac:dyDescent="0.25">
      <c r="A165" s="51" t="s">
        <v>189</v>
      </c>
      <c r="B165" s="52" t="s">
        <v>190</v>
      </c>
      <c r="C165" s="57"/>
      <c r="D165" s="53">
        <v>4800000</v>
      </c>
      <c r="E165" s="53"/>
      <c r="F165" s="73">
        <f t="shared" si="6"/>
        <v>4800000</v>
      </c>
      <c r="G165" s="12"/>
      <c r="H165" s="12"/>
      <c r="I165" s="12"/>
      <c r="J165" s="12"/>
      <c r="K165" s="12"/>
      <c r="L165" s="12"/>
    </row>
    <row r="166" spans="1:12" s="99" customFormat="1" ht="10.8" thickBot="1" x14ac:dyDescent="0.25">
      <c r="A166" s="51">
        <v>511431</v>
      </c>
      <c r="B166" s="52" t="s">
        <v>181</v>
      </c>
      <c r="C166" s="57"/>
      <c r="D166" s="53">
        <v>5998000</v>
      </c>
      <c r="E166" s="53"/>
      <c r="F166" s="73">
        <f>SUM(C166:E166)</f>
        <v>5998000</v>
      </c>
      <c r="G166" s="12"/>
      <c r="H166" s="12"/>
      <c r="I166" s="12"/>
      <c r="J166" s="12"/>
      <c r="K166" s="12"/>
      <c r="L166" s="12"/>
    </row>
    <row r="167" spans="1:12" s="99" customFormat="1" ht="10.8" thickBot="1" x14ac:dyDescent="0.25">
      <c r="A167" s="51">
        <v>512111</v>
      </c>
      <c r="B167" s="52" t="s">
        <v>200</v>
      </c>
      <c r="C167" s="57"/>
      <c r="D167" s="53">
        <v>2040000</v>
      </c>
      <c r="E167" s="53"/>
      <c r="F167" s="73">
        <f>SUM(C167:E167)</f>
        <v>2040000</v>
      </c>
      <c r="G167" s="12"/>
      <c r="H167" s="12"/>
      <c r="I167" s="12"/>
      <c r="J167" s="12"/>
      <c r="K167" s="12"/>
      <c r="L167" s="12"/>
    </row>
    <row r="168" spans="1:12" s="99" customFormat="1" ht="10.8" thickBot="1" x14ac:dyDescent="0.25">
      <c r="A168" s="51">
        <v>512211</v>
      </c>
      <c r="B168" s="52" t="s">
        <v>109</v>
      </c>
      <c r="C168" s="53"/>
      <c r="D168" s="53">
        <v>599999</v>
      </c>
      <c r="E168" s="53"/>
      <c r="F168" s="73">
        <f t="shared" ref="F168:F174" si="7">SUM(C168:E168)</f>
        <v>599999</v>
      </c>
      <c r="G168" s="12"/>
      <c r="H168" s="12"/>
      <c r="I168" s="12"/>
      <c r="J168" s="12"/>
      <c r="K168" s="12"/>
      <c r="L168" s="12"/>
    </row>
    <row r="169" spans="1:12" s="99" customFormat="1" ht="10.8" thickBot="1" x14ac:dyDescent="0.25">
      <c r="A169" s="51" t="s">
        <v>158</v>
      </c>
      <c r="B169" s="52" t="s">
        <v>157</v>
      </c>
      <c r="C169" s="53"/>
      <c r="D169" s="53">
        <v>4434312</v>
      </c>
      <c r="E169" s="53"/>
      <c r="F169" s="73">
        <f t="shared" si="7"/>
        <v>4434312</v>
      </c>
      <c r="G169" s="12"/>
      <c r="H169" s="12"/>
      <c r="I169" s="12"/>
      <c r="J169" s="12"/>
      <c r="K169" s="12"/>
      <c r="L169" s="12"/>
    </row>
    <row r="170" spans="1:12" s="99" customFormat="1" ht="10.8" thickBot="1" x14ac:dyDescent="0.25">
      <c r="A170" s="51">
        <v>512221</v>
      </c>
      <c r="B170" s="52" t="s">
        <v>110</v>
      </c>
      <c r="C170" s="53"/>
      <c r="D170" s="53">
        <v>599999</v>
      </c>
      <c r="E170" s="53"/>
      <c r="F170" s="73">
        <f t="shared" si="7"/>
        <v>599999</v>
      </c>
      <c r="G170" s="12"/>
      <c r="H170" s="12"/>
      <c r="I170" s="12"/>
      <c r="J170" s="12"/>
      <c r="K170" s="12"/>
      <c r="L170" s="12"/>
    </row>
    <row r="171" spans="1:12" s="99" customFormat="1" ht="10.8" thickBot="1" x14ac:dyDescent="0.25">
      <c r="A171" s="51">
        <v>512251</v>
      </c>
      <c r="B171" s="52" t="s">
        <v>111</v>
      </c>
      <c r="C171" s="53"/>
      <c r="D171" s="53">
        <v>2401205</v>
      </c>
      <c r="E171" s="53"/>
      <c r="F171" s="73">
        <f t="shared" si="7"/>
        <v>2401205</v>
      </c>
      <c r="G171" s="12"/>
      <c r="H171" s="74"/>
      <c r="I171" s="12"/>
      <c r="J171" s="12"/>
      <c r="K171" s="12"/>
      <c r="L171" s="12"/>
    </row>
    <row r="172" spans="1:12" s="99" customFormat="1" ht="10.8" thickBot="1" x14ac:dyDescent="0.25">
      <c r="A172" s="51">
        <v>512511</v>
      </c>
      <c r="B172" s="52" t="s">
        <v>112</v>
      </c>
      <c r="C172" s="53"/>
      <c r="D172" s="53">
        <v>18502903</v>
      </c>
      <c r="E172" s="53"/>
      <c r="F172" s="73">
        <f t="shared" si="7"/>
        <v>18502903</v>
      </c>
      <c r="G172" s="12"/>
      <c r="H172" s="12"/>
      <c r="I172" s="12"/>
      <c r="J172" s="12"/>
      <c r="K172" s="12"/>
      <c r="L172" s="12"/>
    </row>
    <row r="173" spans="1:12" s="99" customFormat="1" ht="10.8" thickBot="1" x14ac:dyDescent="0.25">
      <c r="A173" s="51">
        <v>512241</v>
      </c>
      <c r="B173" s="52" t="s">
        <v>113</v>
      </c>
      <c r="C173" s="53"/>
      <c r="D173" s="53">
        <v>599999</v>
      </c>
      <c r="E173" s="53"/>
      <c r="F173" s="73">
        <f t="shared" si="7"/>
        <v>599999</v>
      </c>
      <c r="G173" s="12"/>
      <c r="H173" s="12"/>
      <c r="I173" s="12"/>
      <c r="J173" s="12"/>
      <c r="K173" s="12"/>
      <c r="L173" s="12"/>
    </row>
    <row r="174" spans="1:12" s="99" customFormat="1" ht="10.8" thickBot="1" x14ac:dyDescent="0.25">
      <c r="A174" s="51">
        <v>523111</v>
      </c>
      <c r="B174" s="52" t="s">
        <v>114</v>
      </c>
      <c r="C174" s="53"/>
      <c r="D174" s="53">
        <v>1615311</v>
      </c>
      <c r="E174" s="53"/>
      <c r="F174" s="73">
        <f t="shared" si="7"/>
        <v>1615311</v>
      </c>
      <c r="G174" s="12"/>
      <c r="H174" s="12"/>
      <c r="I174" s="12"/>
      <c r="J174" s="12"/>
      <c r="K174" s="12"/>
      <c r="L174" s="12"/>
    </row>
    <row r="175" spans="1:12" s="99" customFormat="1" ht="10.8" thickBot="1" x14ac:dyDescent="0.25">
      <c r="A175" s="51">
        <v>611411</v>
      </c>
      <c r="B175" s="52" t="s">
        <v>207</v>
      </c>
      <c r="C175" s="53"/>
      <c r="D175" s="53"/>
      <c r="E175" s="53"/>
      <c r="F175" s="73"/>
      <c r="G175" s="12" t="s">
        <v>208</v>
      </c>
      <c r="H175" s="12"/>
      <c r="I175" s="12"/>
      <c r="J175" s="12"/>
      <c r="K175" s="12"/>
      <c r="L175" s="12"/>
    </row>
    <row r="176" spans="1:12" s="114" customFormat="1" ht="12.6" thickBot="1" x14ac:dyDescent="0.3">
      <c r="A176" s="4"/>
      <c r="B176" s="7" t="s">
        <v>115</v>
      </c>
      <c r="C176" s="8">
        <f>SUM(C153:C154)</f>
        <v>279318000</v>
      </c>
      <c r="D176" s="8">
        <f>SUM(D153:D154)</f>
        <v>219868049</v>
      </c>
      <c r="E176" s="8">
        <f>SUM(E153:E154)</f>
        <v>300000</v>
      </c>
      <c r="F176" s="3">
        <f>SUM(F153:F154)</f>
        <v>499486049</v>
      </c>
      <c r="G176" s="75"/>
      <c r="H176" s="75"/>
      <c r="I176" s="75"/>
      <c r="J176" s="75"/>
      <c r="K176" s="75"/>
      <c r="L176" s="75"/>
    </row>
    <row r="177" spans="1:12" s="114" customFormat="1" ht="12" x14ac:dyDescent="0.25">
      <c r="A177" s="65"/>
      <c r="B177" s="66"/>
      <c r="C177" s="9"/>
      <c r="D177" s="9"/>
      <c r="E177" s="9"/>
      <c r="F177" s="67"/>
      <c r="G177" s="75"/>
      <c r="H177" s="75"/>
      <c r="I177" s="75"/>
      <c r="J177" s="75"/>
      <c r="K177" s="75"/>
      <c r="L177" s="75"/>
    </row>
    <row r="178" spans="1:12" s="114" customFormat="1" ht="12" x14ac:dyDescent="0.25">
      <c r="A178" s="65"/>
      <c r="B178" s="134" t="s">
        <v>216</v>
      </c>
      <c r="C178" s="9"/>
      <c r="D178" s="9"/>
      <c r="E178" s="9"/>
      <c r="F178" s="67"/>
      <c r="G178" s="75"/>
      <c r="H178" s="75"/>
      <c r="I178" s="75"/>
      <c r="J178" s="75"/>
      <c r="K178" s="75"/>
      <c r="L178" s="75"/>
    </row>
    <row r="179" spans="1:12" s="114" customFormat="1" ht="12" x14ac:dyDescent="0.25">
      <c r="A179" s="65"/>
      <c r="B179" s="630" t="s">
        <v>218</v>
      </c>
      <c r="C179" s="631"/>
      <c r="D179" s="631"/>
      <c r="E179" s="631"/>
      <c r="F179" s="632"/>
      <c r="G179" s="75"/>
      <c r="H179" s="75"/>
      <c r="I179" s="75"/>
      <c r="J179" s="75"/>
      <c r="K179" s="75"/>
      <c r="L179" s="75"/>
    </row>
    <row r="180" spans="1:12" s="114" customFormat="1" ht="12" x14ac:dyDescent="0.25">
      <c r="A180" s="65"/>
      <c r="B180" s="626"/>
      <c r="C180" s="624"/>
      <c r="D180" s="624"/>
      <c r="E180" s="624"/>
      <c r="F180" s="625"/>
      <c r="G180" s="75"/>
      <c r="H180" s="75"/>
      <c r="I180" s="75"/>
      <c r="J180" s="75"/>
      <c r="K180" s="75"/>
      <c r="L180" s="75"/>
    </row>
    <row r="181" spans="1:12" s="114" customFormat="1" ht="12" x14ac:dyDescent="0.25">
      <c r="A181" s="65"/>
      <c r="B181" s="626"/>
      <c r="C181" s="624"/>
      <c r="D181" s="624"/>
      <c r="E181" s="624"/>
      <c r="F181" s="625"/>
      <c r="G181" s="75"/>
      <c r="H181" s="75"/>
      <c r="I181" s="75"/>
      <c r="J181" s="75"/>
      <c r="K181" s="75"/>
      <c r="L181" s="75"/>
    </row>
    <row r="182" spans="1:12" s="114" customFormat="1" ht="12" x14ac:dyDescent="0.25">
      <c r="A182" s="65"/>
      <c r="B182" s="626"/>
      <c r="C182" s="624"/>
      <c r="D182" s="624"/>
      <c r="E182" s="624"/>
      <c r="F182" s="625"/>
      <c r="G182" s="75"/>
      <c r="H182" s="75"/>
      <c r="I182" s="75"/>
      <c r="J182" s="75"/>
      <c r="K182" s="75"/>
      <c r="L182" s="75"/>
    </row>
    <row r="183" spans="1:12" s="114" customFormat="1" ht="12" x14ac:dyDescent="0.25">
      <c r="A183" s="65"/>
      <c r="B183" s="626"/>
      <c r="C183" s="624"/>
      <c r="D183" s="624"/>
      <c r="E183" s="624"/>
      <c r="F183" s="625"/>
      <c r="G183" s="75"/>
      <c r="H183" s="75"/>
      <c r="I183" s="75"/>
      <c r="J183" s="75"/>
      <c r="K183" s="75"/>
      <c r="L183" s="75"/>
    </row>
    <row r="184" spans="1:12" s="114" customFormat="1" ht="12" x14ac:dyDescent="0.25">
      <c r="A184" s="65"/>
      <c r="B184" s="626"/>
      <c r="C184" s="624"/>
      <c r="D184" s="624"/>
      <c r="E184" s="624"/>
      <c r="F184" s="625"/>
      <c r="G184" s="75"/>
      <c r="H184" s="75"/>
      <c r="I184" s="75"/>
      <c r="J184" s="75"/>
      <c r="K184" s="75"/>
      <c r="L184" s="75"/>
    </row>
    <row r="185" spans="1:12" s="114" customFormat="1" ht="12" x14ac:dyDescent="0.25">
      <c r="A185" s="65"/>
      <c r="B185" s="626"/>
      <c r="C185" s="624"/>
      <c r="D185" s="624"/>
      <c r="E185" s="624"/>
      <c r="F185" s="625"/>
      <c r="G185" s="75"/>
      <c r="H185" s="75"/>
      <c r="I185" s="75"/>
      <c r="J185" s="75"/>
      <c r="K185" s="75"/>
      <c r="L185" s="75"/>
    </row>
    <row r="186" spans="1:12" s="114" customFormat="1" ht="12" x14ac:dyDescent="0.25">
      <c r="A186" s="65"/>
      <c r="B186" s="626"/>
      <c r="C186" s="624"/>
      <c r="D186" s="624"/>
      <c r="E186" s="624"/>
      <c r="F186" s="625"/>
      <c r="G186" s="75"/>
      <c r="H186" s="75"/>
      <c r="I186" s="75"/>
      <c r="J186" s="75"/>
      <c r="K186" s="75"/>
      <c r="L186" s="75"/>
    </row>
    <row r="187" spans="1:12" s="114" customFormat="1" ht="12" x14ac:dyDescent="0.25">
      <c r="A187" s="65"/>
      <c r="B187" s="623" t="s">
        <v>217</v>
      </c>
      <c r="C187" s="624"/>
      <c r="D187" s="624"/>
      <c r="E187" s="624"/>
      <c r="F187" s="625"/>
      <c r="G187" s="75"/>
      <c r="H187" s="75"/>
      <c r="I187" s="75"/>
      <c r="J187" s="75"/>
      <c r="K187" s="75"/>
      <c r="L187" s="75"/>
    </row>
    <row r="188" spans="1:12" s="114" customFormat="1" ht="12" x14ac:dyDescent="0.25">
      <c r="A188" s="65"/>
      <c r="B188" s="626"/>
      <c r="C188" s="624"/>
      <c r="D188" s="624"/>
      <c r="E188" s="624"/>
      <c r="F188" s="625"/>
      <c r="G188" s="75"/>
      <c r="H188" s="75"/>
      <c r="I188" s="75"/>
      <c r="J188" s="75"/>
      <c r="K188" s="75"/>
      <c r="L188" s="75"/>
    </row>
    <row r="189" spans="1:12" s="114" customFormat="1" ht="12" x14ac:dyDescent="0.25">
      <c r="A189" s="65"/>
      <c r="B189" s="626"/>
      <c r="C189" s="624"/>
      <c r="D189" s="624"/>
      <c r="E189" s="624"/>
      <c r="F189" s="625"/>
      <c r="G189" s="75"/>
      <c r="H189" s="75"/>
      <c r="I189" s="75"/>
      <c r="J189" s="75"/>
      <c r="K189" s="75"/>
      <c r="L189" s="75"/>
    </row>
    <row r="190" spans="1:12" s="114" customFormat="1" ht="12" x14ac:dyDescent="0.25">
      <c r="A190" s="65"/>
      <c r="B190" s="626"/>
      <c r="C190" s="624"/>
      <c r="D190" s="624"/>
      <c r="E190" s="624"/>
      <c r="F190" s="625"/>
      <c r="G190" s="75"/>
      <c r="H190" s="75"/>
      <c r="I190" s="75"/>
      <c r="J190" s="75"/>
      <c r="K190" s="75"/>
      <c r="L190" s="75"/>
    </row>
    <row r="191" spans="1:12" s="114" customFormat="1" ht="12" x14ac:dyDescent="0.25">
      <c r="A191" s="65"/>
      <c r="B191" s="626"/>
      <c r="C191" s="624"/>
      <c r="D191" s="624"/>
      <c r="E191" s="624"/>
      <c r="F191" s="625"/>
      <c r="G191" s="75"/>
      <c r="H191" s="75"/>
      <c r="I191" s="75"/>
      <c r="J191" s="75"/>
      <c r="K191" s="75"/>
      <c r="L191" s="75"/>
    </row>
    <row r="192" spans="1:12" s="114" customFormat="1" ht="12" x14ac:dyDescent="0.25">
      <c r="A192" s="65"/>
      <c r="B192" s="626"/>
      <c r="C192" s="624"/>
      <c r="D192" s="624"/>
      <c r="E192" s="624"/>
      <c r="F192" s="625"/>
      <c r="G192" s="75"/>
      <c r="H192" s="75"/>
      <c r="I192" s="75"/>
      <c r="J192" s="75"/>
      <c r="K192" s="75"/>
      <c r="L192" s="75"/>
    </row>
    <row r="193" spans="1:12" s="114" customFormat="1" ht="12" x14ac:dyDescent="0.25">
      <c r="A193" s="65"/>
      <c r="B193" s="627"/>
      <c r="C193" s="628"/>
      <c r="D193" s="628"/>
      <c r="E193" s="628"/>
      <c r="F193" s="629"/>
      <c r="G193" s="75"/>
      <c r="H193" s="75"/>
      <c r="I193" s="75"/>
      <c r="J193" s="75"/>
      <c r="K193" s="75"/>
      <c r="L193" s="75"/>
    </row>
    <row r="194" spans="1:12" s="114" customFormat="1" ht="12" x14ac:dyDescent="0.25">
      <c r="A194" s="65"/>
      <c r="B194" s="133"/>
      <c r="C194" s="133"/>
      <c r="D194" s="133"/>
      <c r="E194" s="133"/>
      <c r="F194" s="133"/>
      <c r="G194" s="75"/>
      <c r="H194" s="75"/>
      <c r="I194" s="75"/>
      <c r="J194" s="75"/>
      <c r="K194" s="75"/>
      <c r="L194" s="75"/>
    </row>
    <row r="195" spans="1:12" s="114" customFormat="1" ht="12" x14ac:dyDescent="0.25">
      <c r="A195" s="65"/>
      <c r="B195" s="133"/>
      <c r="C195" s="133"/>
      <c r="D195" s="133"/>
      <c r="E195" s="133"/>
      <c r="F195" s="133"/>
      <c r="G195" s="75"/>
      <c r="H195" s="75"/>
      <c r="I195" s="75"/>
      <c r="J195" s="75"/>
      <c r="K195" s="75"/>
      <c r="L195" s="75"/>
    </row>
    <row r="196" spans="1:12" s="114" customFormat="1" ht="12" customHeight="1" x14ac:dyDescent="0.25">
      <c r="A196" s="12"/>
      <c r="B196" s="64" t="s">
        <v>128</v>
      </c>
      <c r="C196" s="20"/>
      <c r="D196" s="20"/>
      <c r="E196" s="20" t="s">
        <v>161</v>
      </c>
      <c r="F196" s="20"/>
      <c r="G196" s="12"/>
      <c r="H196" s="12"/>
      <c r="I196" s="75"/>
      <c r="J196" s="75"/>
      <c r="K196" s="75"/>
      <c r="L196" s="75"/>
    </row>
    <row r="197" spans="1:12" s="114" customFormat="1" ht="12" x14ac:dyDescent="0.25">
      <c r="A197" s="12"/>
      <c r="B197" s="64" t="s">
        <v>129</v>
      </c>
      <c r="C197" s="20"/>
      <c r="D197" s="20"/>
      <c r="E197" s="64" t="s">
        <v>118</v>
      </c>
      <c r="F197" s="20"/>
      <c r="G197" s="12"/>
      <c r="H197" s="12"/>
      <c r="I197" s="75"/>
      <c r="J197" s="75"/>
      <c r="K197" s="75"/>
      <c r="L197" s="75"/>
    </row>
    <row r="198" spans="1:12" s="114" customFormat="1" ht="12" x14ac:dyDescent="0.25">
      <c r="A198" s="12"/>
      <c r="B198" s="64" t="s">
        <v>130</v>
      </c>
      <c r="C198" s="20"/>
      <c r="D198" s="20"/>
      <c r="E198" s="64" t="s">
        <v>119</v>
      </c>
      <c r="F198" s="20"/>
      <c r="G198" s="12"/>
      <c r="H198" s="12"/>
      <c r="I198" s="75"/>
      <c r="J198" s="75"/>
      <c r="K198" s="75"/>
      <c r="L198" s="75"/>
    </row>
    <row r="199" spans="1:12" s="114" customFormat="1" ht="12" x14ac:dyDescent="0.25">
      <c r="A199" s="12"/>
      <c r="B199" s="12" t="s">
        <v>162</v>
      </c>
      <c r="C199" s="12"/>
      <c r="D199" s="12"/>
      <c r="E199" s="12"/>
      <c r="F199" s="12"/>
      <c r="G199" s="12"/>
      <c r="H199" s="12"/>
      <c r="I199" s="75"/>
      <c r="J199" s="75"/>
      <c r="K199" s="75"/>
      <c r="L199" s="75"/>
    </row>
    <row r="200" spans="1:12" s="114" customFormat="1" ht="12" x14ac:dyDescent="0.25">
      <c r="A200" s="12"/>
      <c r="B200" s="12"/>
      <c r="C200" s="12"/>
      <c r="D200" s="12"/>
      <c r="E200" s="12"/>
      <c r="F200" s="12"/>
      <c r="G200" s="20"/>
      <c r="H200" s="12"/>
      <c r="I200" s="75"/>
      <c r="J200" s="75"/>
      <c r="K200" s="75"/>
      <c r="L200" s="75"/>
    </row>
    <row r="201" spans="1:12" s="114" customFormat="1" ht="12" x14ac:dyDescent="0.25">
      <c r="A201" s="12"/>
      <c r="B201" s="12"/>
      <c r="C201" s="12"/>
      <c r="D201" s="12"/>
      <c r="E201" s="12"/>
      <c r="F201" s="12"/>
      <c r="G201" s="20"/>
      <c r="H201" s="12"/>
      <c r="I201" s="75"/>
      <c r="J201" s="75"/>
      <c r="K201" s="75"/>
      <c r="L201" s="75"/>
    </row>
    <row r="202" spans="1:12" s="114" customFormat="1" ht="12" x14ac:dyDescent="0.25">
      <c r="A202" s="12"/>
      <c r="B202" s="12"/>
      <c r="C202" s="12"/>
      <c r="D202" s="12"/>
      <c r="E202" s="12"/>
      <c r="F202" s="12"/>
      <c r="G202" s="20"/>
      <c r="H202" s="12"/>
      <c r="I202" s="75"/>
      <c r="J202" s="75"/>
      <c r="K202" s="75"/>
      <c r="L202" s="75"/>
    </row>
    <row r="203" spans="1:12" s="114" customFormat="1" ht="12" x14ac:dyDescent="0.25">
      <c r="A203" s="12"/>
      <c r="B203" s="12"/>
      <c r="C203" s="12"/>
      <c r="D203" s="12"/>
      <c r="E203" s="12"/>
      <c r="F203" s="12"/>
      <c r="G203" s="20"/>
      <c r="H203" s="12"/>
      <c r="I203" s="75"/>
      <c r="J203" s="75"/>
      <c r="K203" s="75"/>
      <c r="L203" s="75"/>
    </row>
    <row r="204" spans="1:12" s="114" customFormat="1" ht="12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75"/>
      <c r="J204" s="75"/>
      <c r="K204" s="75"/>
      <c r="L204" s="75"/>
    </row>
    <row r="205" spans="1:12" s="114" customFormat="1" ht="12" x14ac:dyDescent="0.25">
      <c r="A205" s="12"/>
      <c r="B205" s="12"/>
      <c r="C205" s="12"/>
      <c r="D205" s="12"/>
      <c r="E205" s="12"/>
      <c r="F205" s="12"/>
      <c r="G205" s="12"/>
      <c r="H205" s="12"/>
      <c r="I205" s="75"/>
      <c r="J205" s="75"/>
      <c r="K205" s="75"/>
      <c r="L205" s="75"/>
    </row>
    <row r="206" spans="1:12" s="114" customFormat="1" ht="12" x14ac:dyDescent="0.25">
      <c r="A206" s="12"/>
      <c r="B206" s="12"/>
      <c r="C206" s="12"/>
      <c r="D206" s="12"/>
      <c r="E206" s="12"/>
      <c r="F206" s="12"/>
      <c r="G206" s="12"/>
      <c r="H206" s="12"/>
      <c r="I206" s="75"/>
      <c r="J206" s="75"/>
      <c r="K206" s="75"/>
      <c r="L206" s="75"/>
    </row>
    <row r="207" spans="1:12" s="114" customFormat="1" ht="12" x14ac:dyDescent="0.25">
      <c r="A207" s="12"/>
      <c r="B207" s="12"/>
      <c r="C207" s="12"/>
      <c r="D207" s="12"/>
      <c r="E207" s="12"/>
      <c r="F207" s="12"/>
      <c r="G207" s="12"/>
      <c r="H207" s="12"/>
      <c r="I207" s="75"/>
      <c r="J207" s="75"/>
      <c r="K207" s="75"/>
      <c r="L207" s="75"/>
    </row>
    <row r="208" spans="1:12" s="114" customFormat="1" ht="12" x14ac:dyDescent="0.25">
      <c r="A208" s="12"/>
      <c r="B208" s="12"/>
      <c r="C208" s="12"/>
      <c r="D208" s="12"/>
      <c r="E208" s="12"/>
      <c r="F208" s="12"/>
      <c r="G208" s="12"/>
      <c r="H208" s="12"/>
      <c r="I208" s="75"/>
      <c r="J208" s="75"/>
      <c r="K208" s="75"/>
      <c r="L208" s="75"/>
    </row>
    <row r="209" spans="1:12" s="114" customFormat="1" ht="12" x14ac:dyDescent="0.25">
      <c r="A209" s="12"/>
      <c r="B209" s="12"/>
      <c r="C209" s="12"/>
      <c r="D209" s="12"/>
      <c r="E209" s="12"/>
      <c r="F209" s="12"/>
      <c r="G209" s="12"/>
      <c r="H209" s="12"/>
      <c r="I209" s="75"/>
      <c r="J209" s="75"/>
      <c r="K209" s="75"/>
      <c r="L209" s="75"/>
    </row>
    <row r="210" spans="1:12" s="114" customFormat="1" ht="12" x14ac:dyDescent="0.25">
      <c r="A210" s="12"/>
      <c r="B210" s="12"/>
      <c r="C210" s="12"/>
      <c r="D210" s="12"/>
      <c r="E210" s="12"/>
      <c r="F210" s="12"/>
      <c r="G210" s="12"/>
      <c r="H210" s="12"/>
      <c r="I210" s="75"/>
      <c r="J210" s="75"/>
      <c r="K210" s="75"/>
      <c r="L210" s="75"/>
    </row>
    <row r="211" spans="1:12" s="114" customFormat="1" ht="12" x14ac:dyDescent="0.25">
      <c r="A211" s="12"/>
      <c r="B211" s="12"/>
      <c r="C211" s="12"/>
      <c r="D211" s="12"/>
      <c r="E211" s="12"/>
      <c r="F211" s="12"/>
      <c r="G211" s="12"/>
      <c r="H211" s="12"/>
      <c r="I211" s="75"/>
      <c r="J211" s="75"/>
      <c r="K211" s="75"/>
      <c r="L211" s="75"/>
    </row>
    <row r="212" spans="1:12" s="114" customFormat="1" ht="12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75"/>
      <c r="K212" s="75"/>
      <c r="L212" s="75"/>
    </row>
    <row r="213" spans="1:12" s="114" customFormat="1" ht="12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75"/>
      <c r="K213" s="75"/>
      <c r="L213" s="75"/>
    </row>
    <row r="214" spans="1:12" s="114" customFormat="1" ht="12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75"/>
      <c r="K214" s="75"/>
      <c r="L214" s="75"/>
    </row>
    <row r="215" spans="1:12" s="114" customFormat="1" ht="12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75"/>
      <c r="K215" s="75"/>
      <c r="L215" s="75"/>
    </row>
    <row r="216" spans="1:12" s="99" customFormat="1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</row>
    <row r="217" spans="1:12" s="114" customFormat="1" ht="12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75"/>
      <c r="K217" s="75"/>
      <c r="L217" s="75"/>
    </row>
    <row r="218" spans="1:12" s="114" customFormat="1" ht="12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75"/>
      <c r="K218" s="75"/>
      <c r="L218" s="75"/>
    </row>
    <row r="219" spans="1:12" s="114" customFormat="1" ht="12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75"/>
      <c r="K219" s="75"/>
      <c r="L219" s="75"/>
    </row>
    <row r="220" spans="1:12" s="114" customFormat="1" ht="12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75"/>
      <c r="K220" s="75"/>
      <c r="L220" s="75"/>
    </row>
    <row r="221" spans="1:12" s="99" customFormat="1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</row>
    <row r="222" spans="1:12" s="99" customFormat="1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</row>
    <row r="223" spans="1:12" s="99" customFormat="1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</row>
    <row r="224" spans="1:12" s="99" customFormat="1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</row>
    <row r="225" spans="1:12" s="99" customFormat="1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</row>
    <row r="226" spans="1:12" s="99" customFormat="1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</row>
    <row r="227" spans="1:12" s="99" customFormat="1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</row>
    <row r="228" spans="1:12" s="99" customFormat="1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</row>
    <row r="229" spans="1:12" s="99" customFormat="1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</row>
    <row r="230" spans="1:12" s="99" customFormat="1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</row>
    <row r="231" spans="1:12" s="99" customFormat="1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</row>
    <row r="232" spans="1:12" s="99" customFormat="1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</row>
    <row r="233" spans="1:12" s="99" customFormat="1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</row>
    <row r="234" spans="1:12" s="99" customFormat="1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</row>
  </sheetData>
  <mergeCells count="7">
    <mergeCell ref="B187:F193"/>
    <mergeCell ref="A2:D2"/>
    <mergeCell ref="A3:B3"/>
    <mergeCell ref="A5:B5"/>
    <mergeCell ref="B11:F11"/>
    <mergeCell ref="A13:B13"/>
    <mergeCell ref="B179:F18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7"/>
  <sheetViews>
    <sheetView workbookViewId="0">
      <selection sqref="A1:IV65536"/>
    </sheetView>
  </sheetViews>
  <sheetFormatPr defaultColWidth="9.109375" defaultRowHeight="10.199999999999999" x14ac:dyDescent="0.2"/>
  <cols>
    <col min="1" max="1" width="9.44140625" style="12" customWidth="1"/>
    <col min="2" max="2" width="32.88671875" style="12" customWidth="1"/>
    <col min="3" max="3" width="9.5546875" style="12" customWidth="1"/>
    <col min="4" max="5" width="9.6640625" style="12" customWidth="1"/>
    <col min="6" max="6" width="10" style="12" customWidth="1"/>
    <col min="7" max="7" width="12.6640625" style="12" customWidth="1"/>
    <col min="8" max="14" width="9.109375" style="12"/>
    <col min="15" max="15" width="9.109375" style="12" customWidth="1"/>
    <col min="16" max="18" width="9.109375" style="12"/>
    <col min="19" max="19" width="9.109375" style="12" customWidth="1"/>
    <col min="20" max="16384" width="9.109375" style="12"/>
  </cols>
  <sheetData>
    <row r="1" spans="1:6" x14ac:dyDescent="0.2">
      <c r="A1" s="10"/>
      <c r="B1" s="10"/>
      <c r="C1" s="11"/>
      <c r="D1" s="11"/>
      <c r="E1" s="11"/>
      <c r="F1" s="11"/>
    </row>
    <row r="2" spans="1:6" x14ac:dyDescent="0.2">
      <c r="A2" s="620" t="s">
        <v>117</v>
      </c>
      <c r="B2" s="620"/>
      <c r="C2" s="620"/>
      <c r="D2" s="620"/>
      <c r="E2" s="13"/>
      <c r="F2" s="13"/>
    </row>
    <row r="3" spans="1:6" x14ac:dyDescent="0.2">
      <c r="A3" s="620" t="s">
        <v>0</v>
      </c>
      <c r="B3" s="620"/>
      <c r="C3" s="13"/>
      <c r="D3" s="13"/>
      <c r="E3" s="13"/>
      <c r="F3" s="13"/>
    </row>
    <row r="4" spans="1:6" x14ac:dyDescent="0.2">
      <c r="A4" s="120" t="s">
        <v>1</v>
      </c>
      <c r="B4" s="135" t="s">
        <v>219</v>
      </c>
      <c r="C4" s="13"/>
      <c r="D4" s="13"/>
      <c r="E4" s="13"/>
      <c r="F4" s="13"/>
    </row>
    <row r="5" spans="1:6" x14ac:dyDescent="0.2">
      <c r="A5" s="620" t="s">
        <v>221</v>
      </c>
      <c r="B5" s="620"/>
      <c r="C5" s="13"/>
      <c r="D5" s="13"/>
      <c r="E5" s="13"/>
      <c r="F5" s="13"/>
    </row>
    <row r="6" spans="1:6" x14ac:dyDescent="0.2">
      <c r="A6" s="120"/>
      <c r="B6" s="14"/>
      <c r="C6" s="13"/>
      <c r="D6" s="13"/>
      <c r="E6" s="13"/>
      <c r="F6" s="13"/>
    </row>
    <row r="7" spans="1:6" x14ac:dyDescent="0.2">
      <c r="A7" s="116" t="s">
        <v>2</v>
      </c>
      <c r="B7" s="116" t="s">
        <v>196</v>
      </c>
      <c r="C7" s="17"/>
      <c r="D7" s="13"/>
      <c r="E7" s="13"/>
      <c r="F7" s="13"/>
    </row>
    <row r="8" spans="1:6" x14ac:dyDescent="0.2">
      <c r="A8" s="116" t="s">
        <v>222</v>
      </c>
      <c r="B8" s="16"/>
      <c r="C8" s="17"/>
      <c r="D8" s="13"/>
      <c r="E8" s="13"/>
      <c r="F8" s="13"/>
    </row>
    <row r="9" spans="1:6" x14ac:dyDescent="0.2">
      <c r="A9" s="15"/>
      <c r="B9" s="16" t="s">
        <v>215</v>
      </c>
      <c r="C9" s="17"/>
      <c r="D9" s="17"/>
      <c r="E9" s="17"/>
      <c r="F9" s="17"/>
    </row>
    <row r="10" spans="1:6" x14ac:dyDescent="0.2">
      <c r="A10" s="15"/>
      <c r="B10" s="18"/>
      <c r="C10" s="17"/>
      <c r="D10" s="76"/>
      <c r="E10" s="79"/>
      <c r="F10" s="17"/>
    </row>
    <row r="11" spans="1:6" ht="30.75" customHeight="1" x14ac:dyDescent="0.25">
      <c r="A11" s="138"/>
      <c r="B11" s="137" t="s">
        <v>223</v>
      </c>
      <c r="C11" s="136"/>
      <c r="D11" s="136"/>
      <c r="E11" s="136"/>
      <c r="F11" s="136"/>
    </row>
    <row r="12" spans="1:6" ht="15" customHeight="1" x14ac:dyDescent="0.2">
      <c r="A12" s="19"/>
      <c r="B12" s="20"/>
      <c r="C12" s="11"/>
      <c r="D12" s="11"/>
      <c r="E12" s="11"/>
      <c r="F12" s="11"/>
    </row>
    <row r="13" spans="1:6" ht="13.8" x14ac:dyDescent="0.2">
      <c r="A13" s="633" t="s">
        <v>180</v>
      </c>
      <c r="B13" s="633"/>
      <c r="C13" s="11"/>
      <c r="D13" s="11"/>
      <c r="E13" s="11"/>
      <c r="F13" s="11"/>
    </row>
    <row r="14" spans="1:6" ht="10.8" thickBot="1" x14ac:dyDescent="0.25">
      <c r="A14" s="20"/>
      <c r="B14" s="20"/>
      <c r="C14" s="11"/>
      <c r="D14" s="21" t="s">
        <v>3</v>
      </c>
      <c r="E14" s="11"/>
      <c r="F14" s="11"/>
    </row>
    <row r="15" spans="1:6" ht="31.2" thickBot="1" x14ac:dyDescent="0.25">
      <c r="A15" s="22" t="s">
        <v>4</v>
      </c>
      <c r="B15" s="23" t="s">
        <v>5</v>
      </c>
      <c r="C15" s="24" t="s">
        <v>6</v>
      </c>
      <c r="D15" s="24" t="s">
        <v>7</v>
      </c>
      <c r="E15" s="24" t="s">
        <v>8</v>
      </c>
      <c r="F15" s="69" t="s">
        <v>9</v>
      </c>
    </row>
    <row r="16" spans="1:6" ht="21" thickBot="1" x14ac:dyDescent="0.25">
      <c r="A16" s="25">
        <v>741</v>
      </c>
      <c r="B16" s="26" t="s">
        <v>10</v>
      </c>
      <c r="C16" s="27"/>
      <c r="D16" s="28">
        <v>500000</v>
      </c>
      <c r="E16" s="28"/>
      <c r="F16" s="70">
        <f>SUM(D16:E16)</f>
        <v>500000</v>
      </c>
    </row>
    <row r="17" spans="1:6" ht="10.8" thickBot="1" x14ac:dyDescent="0.25">
      <c r="A17" s="29">
        <v>74237304</v>
      </c>
      <c r="B17" s="30" t="s">
        <v>120</v>
      </c>
      <c r="C17" s="31"/>
      <c r="D17" s="32">
        <v>20000000</v>
      </c>
      <c r="E17" s="32"/>
      <c r="F17" s="71">
        <f t="shared" ref="F17:F22" si="0">SUM(C17:E17)</f>
        <v>20000000</v>
      </c>
    </row>
    <row r="18" spans="1:6" ht="20.399999999999999" x14ac:dyDescent="0.2">
      <c r="A18" s="33">
        <v>74237305</v>
      </c>
      <c r="B18" s="34" t="s">
        <v>11</v>
      </c>
      <c r="C18" s="31"/>
      <c r="D18" s="32">
        <v>111271069</v>
      </c>
      <c r="E18" s="32"/>
      <c r="F18" s="71">
        <f t="shared" si="0"/>
        <v>111271069</v>
      </c>
    </row>
    <row r="19" spans="1:6" ht="10.8" thickBot="1" x14ac:dyDescent="0.25">
      <c r="A19" s="29">
        <v>74237310</v>
      </c>
      <c r="B19" s="30" t="s">
        <v>12</v>
      </c>
      <c r="C19" s="31"/>
      <c r="D19" s="32">
        <v>3000000</v>
      </c>
      <c r="E19" s="32"/>
      <c r="F19" s="71">
        <f t="shared" si="0"/>
        <v>3000000</v>
      </c>
    </row>
    <row r="20" spans="1:6" ht="20.399999999999999" x14ac:dyDescent="0.2">
      <c r="A20" s="33">
        <v>74237313</v>
      </c>
      <c r="B20" s="34" t="s">
        <v>13</v>
      </c>
      <c r="C20" s="31"/>
      <c r="D20" s="32">
        <v>25000000</v>
      </c>
      <c r="E20" s="32"/>
      <c r="F20" s="71">
        <f t="shared" si="0"/>
        <v>25000000</v>
      </c>
    </row>
    <row r="21" spans="1:6" ht="10.8" thickBot="1" x14ac:dyDescent="0.25">
      <c r="A21" s="29">
        <v>74237314</v>
      </c>
      <c r="B21" s="30" t="s">
        <v>14</v>
      </c>
      <c r="C21" s="31"/>
      <c r="D21" s="32">
        <v>28000000</v>
      </c>
      <c r="E21" s="32"/>
      <c r="F21" s="71">
        <f t="shared" si="0"/>
        <v>28000000</v>
      </c>
    </row>
    <row r="22" spans="1:6" ht="10.8" thickBot="1" x14ac:dyDescent="0.25">
      <c r="A22" s="29">
        <v>74237315</v>
      </c>
      <c r="B22" s="30" t="s">
        <v>15</v>
      </c>
      <c r="C22" s="31"/>
      <c r="D22" s="32">
        <v>4000000</v>
      </c>
      <c r="E22" s="32"/>
      <c r="F22" s="71">
        <f t="shared" si="0"/>
        <v>4000000</v>
      </c>
    </row>
    <row r="23" spans="1:6" ht="10.8" thickBot="1" x14ac:dyDescent="0.25">
      <c r="A23" s="35">
        <v>742</v>
      </c>
      <c r="B23" s="36" t="s">
        <v>16</v>
      </c>
      <c r="C23" s="37"/>
      <c r="D23" s="38">
        <f>SUM(D17:D22)</f>
        <v>191271069</v>
      </c>
      <c r="E23" s="38"/>
      <c r="F23" s="72">
        <f>SUM(F17:F22)</f>
        <v>191271069</v>
      </c>
    </row>
    <row r="24" spans="1:6" ht="21" thickBot="1" x14ac:dyDescent="0.25">
      <c r="A24" s="39">
        <v>772113</v>
      </c>
      <c r="B24" s="40" t="s">
        <v>121</v>
      </c>
      <c r="C24" s="31"/>
      <c r="D24" s="32"/>
      <c r="E24" s="32">
        <v>300000</v>
      </c>
      <c r="F24" s="71">
        <f>SUM(C24:E24)</f>
        <v>300000</v>
      </c>
    </row>
    <row r="25" spans="1:6" ht="10.8" thickBot="1" x14ac:dyDescent="0.25">
      <c r="A25" s="25">
        <v>772</v>
      </c>
      <c r="B25" s="41" t="s">
        <v>122</v>
      </c>
      <c r="C25" s="37"/>
      <c r="D25" s="38"/>
      <c r="E25" s="38">
        <f>SUM(E24)</f>
        <v>300000</v>
      </c>
      <c r="F25" s="72">
        <f>SUM(F24)</f>
        <v>300000</v>
      </c>
    </row>
    <row r="26" spans="1:6" ht="10.8" thickBot="1" x14ac:dyDescent="0.25">
      <c r="A26" s="29">
        <v>781112010</v>
      </c>
      <c r="B26" s="30" t="s">
        <v>17</v>
      </c>
      <c r="C26" s="31">
        <v>215000000</v>
      </c>
      <c r="D26" s="32"/>
      <c r="E26" s="32"/>
      <c r="F26" s="71">
        <f>SUM(C26:E26)</f>
        <v>215000000</v>
      </c>
    </row>
    <row r="27" spans="1:6" ht="10.8" thickBot="1" x14ac:dyDescent="0.25">
      <c r="A27" s="29">
        <v>781112011</v>
      </c>
      <c r="B27" s="30" t="s">
        <v>18</v>
      </c>
      <c r="C27" s="31">
        <v>64318000</v>
      </c>
      <c r="D27" s="32"/>
      <c r="E27" s="32"/>
      <c r="F27" s="71">
        <f>SUM(C27:E27)</f>
        <v>64318000</v>
      </c>
    </row>
    <row r="28" spans="1:6" ht="10.8" thickBot="1" x14ac:dyDescent="0.25">
      <c r="A28" s="25">
        <v>781</v>
      </c>
      <c r="B28" s="41" t="s">
        <v>123</v>
      </c>
      <c r="C28" s="37">
        <f>SUM(C16:C27)</f>
        <v>279318000</v>
      </c>
      <c r="D28" s="38"/>
      <c r="E28" s="32">
        <f>SUM(E26:E27)</f>
        <v>0</v>
      </c>
      <c r="F28" s="72">
        <f>SUM(F26:F27)</f>
        <v>279318000</v>
      </c>
    </row>
    <row r="29" spans="1:6" ht="10.8" thickBot="1" x14ac:dyDescent="0.25">
      <c r="A29" s="25">
        <v>79111107</v>
      </c>
      <c r="B29" s="41" t="s">
        <v>204</v>
      </c>
      <c r="C29" s="37"/>
      <c r="D29" s="38"/>
      <c r="E29" s="32">
        <v>7096980</v>
      </c>
      <c r="F29" s="72">
        <f t="shared" ref="F29:F34" si="1">SUM(C29:E29)</f>
        <v>7096980</v>
      </c>
    </row>
    <row r="30" spans="1:6" ht="10.8" thickBot="1" x14ac:dyDescent="0.25">
      <c r="A30" s="29">
        <v>812100</v>
      </c>
      <c r="B30" s="30" t="s">
        <v>19</v>
      </c>
      <c r="C30" s="31"/>
      <c r="D30" s="32">
        <v>1000000</v>
      </c>
      <c r="E30" s="32"/>
      <c r="F30" s="71">
        <f t="shared" si="1"/>
        <v>1000000</v>
      </c>
    </row>
    <row r="31" spans="1:6" ht="10.8" thickBot="1" x14ac:dyDescent="0.25">
      <c r="A31" s="25">
        <v>812</v>
      </c>
      <c r="B31" s="41" t="s">
        <v>20</v>
      </c>
      <c r="C31" s="37"/>
      <c r="D31" s="32">
        <v>1000000</v>
      </c>
      <c r="E31" s="38"/>
      <c r="F31" s="77">
        <f t="shared" si="1"/>
        <v>1000000</v>
      </c>
    </row>
    <row r="32" spans="1:6" ht="21" thickBot="1" x14ac:dyDescent="0.25">
      <c r="A32" s="33">
        <v>823121</v>
      </c>
      <c r="B32" s="34" t="s">
        <v>21</v>
      </c>
      <c r="C32" s="31"/>
      <c r="D32" s="32">
        <v>10000000</v>
      </c>
      <c r="E32" s="32"/>
      <c r="F32" s="71">
        <f t="shared" si="1"/>
        <v>10000000</v>
      </c>
    </row>
    <row r="33" spans="1:6" ht="10.8" thickBot="1" x14ac:dyDescent="0.25">
      <c r="A33" s="42">
        <v>823</v>
      </c>
      <c r="B33" s="43" t="s">
        <v>22</v>
      </c>
      <c r="C33" s="44"/>
      <c r="D33" s="78">
        <v>10000000</v>
      </c>
      <c r="E33" s="45"/>
      <c r="F33" s="77">
        <f t="shared" si="1"/>
        <v>10000000</v>
      </c>
    </row>
    <row r="34" spans="1:6" ht="10.8" thickBot="1" x14ac:dyDescent="0.25">
      <c r="A34" s="121">
        <v>911421</v>
      </c>
      <c r="B34" s="122" t="s">
        <v>203</v>
      </c>
      <c r="C34" s="123"/>
      <c r="D34" s="124">
        <v>10000000</v>
      </c>
      <c r="E34" s="125"/>
      <c r="F34" s="77">
        <f t="shared" si="1"/>
        <v>10000000</v>
      </c>
    </row>
    <row r="35" spans="1:6" ht="12.6" thickBot="1" x14ac:dyDescent="0.25">
      <c r="A35" s="46"/>
      <c r="B35" s="1" t="s">
        <v>23</v>
      </c>
      <c r="C35" s="2">
        <f>SUM(C16+C23+C25+C28+C31+C33)</f>
        <v>279318000</v>
      </c>
      <c r="D35" s="2">
        <f>SUM(D16+D23+D25+D28+D31+D33)</f>
        <v>202771069</v>
      </c>
      <c r="E35" s="2">
        <f>SUM(E16+E23+E25+E29+E31+E33)</f>
        <v>7396980</v>
      </c>
      <c r="F35" s="3">
        <f>SUM(F16+F23+F25+F28+F29+F31+F33+F34)</f>
        <v>499486049</v>
      </c>
    </row>
    <row r="36" spans="1:6" x14ac:dyDescent="0.2">
      <c r="A36" s="21"/>
      <c r="B36" s="20"/>
      <c r="C36" s="11"/>
      <c r="D36" s="11"/>
      <c r="E36" s="11"/>
      <c r="F36" s="11"/>
    </row>
    <row r="37" spans="1:6" ht="10.8" thickBot="1" x14ac:dyDescent="0.25">
      <c r="A37" s="19"/>
      <c r="B37" s="20"/>
      <c r="C37" s="11"/>
      <c r="D37" s="11"/>
      <c r="E37" s="11"/>
      <c r="F37" s="11"/>
    </row>
    <row r="38" spans="1:6" ht="21" thickBot="1" x14ac:dyDescent="0.25">
      <c r="A38" s="47" t="s">
        <v>4</v>
      </c>
      <c r="B38" s="48" t="s">
        <v>24</v>
      </c>
      <c r="C38" s="49" t="s">
        <v>25</v>
      </c>
      <c r="D38" s="49" t="s">
        <v>26</v>
      </c>
      <c r="E38" s="49" t="s">
        <v>8</v>
      </c>
      <c r="F38" s="50" t="s">
        <v>27</v>
      </c>
    </row>
    <row r="39" spans="1:6" ht="10.8" thickBot="1" x14ac:dyDescent="0.25">
      <c r="A39" s="51">
        <v>411111</v>
      </c>
      <c r="B39" s="52" t="s">
        <v>28</v>
      </c>
      <c r="C39" s="53">
        <v>195000000</v>
      </c>
      <c r="D39" s="53">
        <v>3000000</v>
      </c>
      <c r="E39" s="53"/>
      <c r="F39" s="73">
        <f>SUM(C39:E39)</f>
        <v>198000000</v>
      </c>
    </row>
    <row r="40" spans="1:6" ht="10.8" thickBot="1" x14ac:dyDescent="0.25">
      <c r="A40" s="51">
        <v>411117</v>
      </c>
      <c r="B40" s="52" t="s">
        <v>179</v>
      </c>
      <c r="C40" s="53">
        <v>1000000</v>
      </c>
      <c r="D40" s="53">
        <v>0</v>
      </c>
      <c r="E40" s="53"/>
      <c r="F40" s="73">
        <f>SUM(C40:E40)</f>
        <v>1000000</v>
      </c>
    </row>
    <row r="41" spans="1:6" ht="10.8" thickBot="1" x14ac:dyDescent="0.25">
      <c r="A41" s="54">
        <v>411</v>
      </c>
      <c r="B41" s="55" t="s">
        <v>29</v>
      </c>
      <c r="C41" s="56">
        <f>SUM(C39:C40)</f>
        <v>196000000</v>
      </c>
      <c r="D41" s="56">
        <f>SUM(D39:D40)</f>
        <v>3000000</v>
      </c>
      <c r="E41" s="56">
        <f>SUM(E39:E40)</f>
        <v>0</v>
      </c>
      <c r="F41" s="56">
        <f>SUM(F39:F40)</f>
        <v>199000000</v>
      </c>
    </row>
    <row r="42" spans="1:6" ht="10.8" thickBot="1" x14ac:dyDescent="0.25">
      <c r="A42" s="51">
        <v>412111</v>
      </c>
      <c r="B42" s="52" t="s">
        <v>154</v>
      </c>
      <c r="C42" s="53">
        <v>23000000</v>
      </c>
      <c r="D42" s="53">
        <v>360000</v>
      </c>
      <c r="E42" s="53"/>
      <c r="F42" s="73">
        <f>SUM(C42:E42)</f>
        <v>23360000</v>
      </c>
    </row>
    <row r="43" spans="1:6" ht="10.8" thickBot="1" x14ac:dyDescent="0.25">
      <c r="A43" s="51">
        <v>412211</v>
      </c>
      <c r="B43" s="52" t="s">
        <v>155</v>
      </c>
      <c r="C43" s="53">
        <v>9500000</v>
      </c>
      <c r="D43" s="53">
        <v>155000</v>
      </c>
      <c r="E43" s="53"/>
      <c r="F43" s="73">
        <f>SUM(C43:E43)</f>
        <v>9655000</v>
      </c>
    </row>
    <row r="44" spans="1:6" ht="10.8" thickBot="1" x14ac:dyDescent="0.25">
      <c r="A44" s="54">
        <v>412</v>
      </c>
      <c r="B44" s="55" t="s">
        <v>30</v>
      </c>
      <c r="C44" s="56">
        <f>SUM(C42:C43)</f>
        <v>32500000</v>
      </c>
      <c r="D44" s="56">
        <f>SUM(D42:D43)</f>
        <v>515000</v>
      </c>
      <c r="E44" s="56">
        <f>SUM(E42:E43)</f>
        <v>0</v>
      </c>
      <c r="F44" s="56">
        <f>SUM(F42:F43)</f>
        <v>33015000</v>
      </c>
    </row>
    <row r="45" spans="1:6" ht="10.8" thickBot="1" x14ac:dyDescent="0.25">
      <c r="A45" s="51">
        <v>413142</v>
      </c>
      <c r="B45" s="52" t="s">
        <v>31</v>
      </c>
      <c r="C45" s="53"/>
      <c r="D45" s="53">
        <v>600000</v>
      </c>
      <c r="E45" s="53"/>
      <c r="F45" s="73">
        <f>SUM(C45:E45)</f>
        <v>600000</v>
      </c>
    </row>
    <row r="46" spans="1:6" ht="10.8" thickBot="1" x14ac:dyDescent="0.25">
      <c r="A46" s="51">
        <v>413151</v>
      </c>
      <c r="B46" s="52" t="s">
        <v>156</v>
      </c>
      <c r="C46" s="53">
        <v>1000000</v>
      </c>
      <c r="D46" s="53">
        <v>2850000</v>
      </c>
      <c r="E46" s="53"/>
      <c r="F46" s="73">
        <f>SUM(C46:E46)</f>
        <v>3850000</v>
      </c>
    </row>
    <row r="47" spans="1:6" ht="10.8" thickBot="1" x14ac:dyDescent="0.25">
      <c r="A47" s="54">
        <v>413</v>
      </c>
      <c r="B47" s="55" t="s">
        <v>32</v>
      </c>
      <c r="C47" s="56">
        <f>SUM(C45:C46)</f>
        <v>1000000</v>
      </c>
      <c r="D47" s="56">
        <f>SUM(D45:D46)</f>
        <v>3450000</v>
      </c>
      <c r="E47" s="56">
        <f>SUM(E45:E46)</f>
        <v>0</v>
      </c>
      <c r="F47" s="56">
        <f>SUM(F45:F46)</f>
        <v>4450000</v>
      </c>
    </row>
    <row r="48" spans="1:6" ht="10.8" thickBot="1" x14ac:dyDescent="0.25">
      <c r="A48" s="51">
        <v>414111</v>
      </c>
      <c r="B48" s="52" t="s">
        <v>33</v>
      </c>
      <c r="C48" s="57"/>
      <c r="D48" s="57"/>
      <c r="E48" s="53">
        <v>300000</v>
      </c>
      <c r="F48" s="73">
        <f>SUM(C48:E48)</f>
        <v>300000</v>
      </c>
    </row>
    <row r="49" spans="1:9" ht="10.8" thickBot="1" x14ac:dyDescent="0.25">
      <c r="A49" s="51">
        <v>414311</v>
      </c>
      <c r="B49" s="52" t="s">
        <v>34</v>
      </c>
      <c r="C49" s="53"/>
      <c r="D49" s="53">
        <v>2500000</v>
      </c>
      <c r="E49" s="53"/>
      <c r="F49" s="73">
        <f>SUM(C49:E49)</f>
        <v>2500000</v>
      </c>
    </row>
    <row r="50" spans="1:9" ht="21" thickBot="1" x14ac:dyDescent="0.25">
      <c r="A50" s="51">
        <v>414314</v>
      </c>
      <c r="B50" s="52" t="s">
        <v>35</v>
      </c>
      <c r="C50" s="53"/>
      <c r="D50" s="53">
        <v>100000</v>
      </c>
      <c r="E50" s="53"/>
      <c r="F50" s="73">
        <f>SUM(C50:E50)</f>
        <v>100000</v>
      </c>
    </row>
    <row r="51" spans="1:9" ht="10.8" thickBot="1" x14ac:dyDescent="0.25">
      <c r="A51" s="51">
        <v>414411</v>
      </c>
      <c r="B51" s="52" t="s">
        <v>124</v>
      </c>
      <c r="C51" s="53"/>
      <c r="D51" s="53">
        <v>100000</v>
      </c>
      <c r="E51" s="53"/>
      <c r="F51" s="73">
        <f>SUM(C51:E51)</f>
        <v>100000</v>
      </c>
    </row>
    <row r="52" spans="1:9" ht="10.8" thickBot="1" x14ac:dyDescent="0.25">
      <c r="A52" s="54">
        <v>414</v>
      </c>
      <c r="B52" s="55" t="s">
        <v>36</v>
      </c>
      <c r="C52" s="56">
        <f>SUM(C48:C51)</f>
        <v>0</v>
      </c>
      <c r="D52" s="56">
        <f>SUM(D48:D51)</f>
        <v>2700000</v>
      </c>
      <c r="E52" s="56">
        <f>SUM(E48:E51)</f>
        <v>300000</v>
      </c>
      <c r="F52" s="56">
        <f>SUM(F48:F51)</f>
        <v>3000000</v>
      </c>
    </row>
    <row r="53" spans="1:9" ht="10.8" thickBot="1" x14ac:dyDescent="0.25">
      <c r="A53" s="54">
        <v>416111</v>
      </c>
      <c r="B53" s="55" t="s">
        <v>37</v>
      </c>
      <c r="C53" s="56"/>
      <c r="D53" s="56">
        <v>2500000</v>
      </c>
      <c r="E53" s="56"/>
      <c r="F53" s="56">
        <f>SUM(C53:E53)</f>
        <v>2500000</v>
      </c>
    </row>
    <row r="54" spans="1:9" ht="22.2" thickBot="1" x14ac:dyDescent="0.25">
      <c r="A54" s="58">
        <v>41</v>
      </c>
      <c r="B54" s="59" t="s">
        <v>116</v>
      </c>
      <c r="C54" s="60">
        <f>SUM(C41+C44+C47+C52+C53)</f>
        <v>229500000</v>
      </c>
      <c r="D54" s="60">
        <f>SUM(D41+D44+D47+D52+D53)</f>
        <v>12165000</v>
      </c>
      <c r="E54" s="60">
        <f>SUM(E41+E44+E47+E52+E53)</f>
        <v>300000</v>
      </c>
      <c r="F54" s="60">
        <f>SUM(F41+F44+F47+F52+F53)</f>
        <v>241965000</v>
      </c>
    </row>
    <row r="55" spans="1:9" ht="10.8" thickBot="1" x14ac:dyDescent="0.25">
      <c r="A55" s="51">
        <v>421111</v>
      </c>
      <c r="B55" s="52" t="s">
        <v>38</v>
      </c>
      <c r="C55" s="53">
        <v>600000</v>
      </c>
      <c r="D55" s="53">
        <v>200000</v>
      </c>
      <c r="E55" s="53"/>
      <c r="F55" s="73">
        <f>SUM(C55:E55)</f>
        <v>800000</v>
      </c>
    </row>
    <row r="56" spans="1:9" ht="10.8" thickBot="1" x14ac:dyDescent="0.25">
      <c r="A56" s="51">
        <v>421121</v>
      </c>
      <c r="B56" s="52" t="s">
        <v>39</v>
      </c>
      <c r="C56" s="53">
        <v>170000</v>
      </c>
      <c r="D56" s="53">
        <v>60000</v>
      </c>
      <c r="E56" s="53"/>
      <c r="F56" s="73">
        <f t="shared" ref="F56:F73" si="2">SUM(C56:E56)</f>
        <v>230000</v>
      </c>
    </row>
    <row r="57" spans="1:9" ht="10.8" thickBot="1" x14ac:dyDescent="0.25">
      <c r="A57" s="51">
        <v>421211</v>
      </c>
      <c r="B57" s="52" t="s">
        <v>40</v>
      </c>
      <c r="C57" s="53">
        <v>5000000</v>
      </c>
      <c r="D57" s="53">
        <v>5800000</v>
      </c>
      <c r="E57" s="53"/>
      <c r="F57" s="73">
        <f t="shared" si="2"/>
        <v>10800000</v>
      </c>
      <c r="I57" s="74"/>
    </row>
    <row r="58" spans="1:9" ht="10.8" thickBot="1" x14ac:dyDescent="0.25">
      <c r="A58" s="51">
        <v>421221</v>
      </c>
      <c r="B58" s="52" t="s">
        <v>41</v>
      </c>
      <c r="C58" s="53">
        <v>10000000</v>
      </c>
      <c r="D58" s="53">
        <v>9250000</v>
      </c>
      <c r="E58" s="53"/>
      <c r="F58" s="73">
        <f t="shared" si="2"/>
        <v>19250000</v>
      </c>
    </row>
    <row r="59" spans="1:9" ht="10.8" thickBot="1" x14ac:dyDescent="0.25">
      <c r="A59" s="51">
        <v>421311</v>
      </c>
      <c r="B59" s="52" t="s">
        <v>176</v>
      </c>
      <c r="C59" s="53">
        <v>50000</v>
      </c>
      <c r="D59" s="53">
        <v>50000</v>
      </c>
      <c r="E59" s="53"/>
      <c r="F59" s="73">
        <f t="shared" si="2"/>
        <v>100000</v>
      </c>
    </row>
    <row r="60" spans="1:9" ht="10.8" thickBot="1" x14ac:dyDescent="0.25">
      <c r="A60" s="51">
        <v>421321</v>
      </c>
      <c r="B60" s="52" t="s">
        <v>42</v>
      </c>
      <c r="C60" s="53">
        <v>100000</v>
      </c>
      <c r="D60" s="53">
        <v>300000</v>
      </c>
      <c r="E60" s="53"/>
      <c r="F60" s="73">
        <f t="shared" si="2"/>
        <v>400000</v>
      </c>
    </row>
    <row r="61" spans="1:9" ht="10.8" thickBot="1" x14ac:dyDescent="0.25">
      <c r="A61" s="51">
        <v>421323</v>
      </c>
      <c r="B61" s="52" t="s">
        <v>135</v>
      </c>
      <c r="C61" s="53">
        <v>500000</v>
      </c>
      <c r="D61" s="53">
        <v>2500000</v>
      </c>
      <c r="E61" s="53"/>
      <c r="F61" s="73">
        <f t="shared" si="2"/>
        <v>3000000</v>
      </c>
    </row>
    <row r="62" spans="1:9" ht="10.8" thickBot="1" x14ac:dyDescent="0.25">
      <c r="A62" s="51">
        <v>421324</v>
      </c>
      <c r="B62" s="52" t="s">
        <v>43</v>
      </c>
      <c r="C62" s="53">
        <v>100000</v>
      </c>
      <c r="D62" s="53">
        <v>449450</v>
      </c>
      <c r="E62" s="53"/>
      <c r="F62" s="73">
        <f t="shared" si="2"/>
        <v>549450</v>
      </c>
    </row>
    <row r="63" spans="1:9" ht="10.8" thickBot="1" x14ac:dyDescent="0.25">
      <c r="A63" s="51">
        <v>421325</v>
      </c>
      <c r="B63" s="52" t="s">
        <v>177</v>
      </c>
      <c r="C63" s="53">
        <v>200000</v>
      </c>
      <c r="D63" s="53">
        <v>400000</v>
      </c>
      <c r="E63" s="53"/>
      <c r="F63" s="73">
        <f t="shared" si="2"/>
        <v>600000</v>
      </c>
    </row>
    <row r="64" spans="1:9" ht="10.8" thickBot="1" x14ac:dyDescent="0.25">
      <c r="A64" s="51">
        <v>421411</v>
      </c>
      <c r="B64" s="52" t="s">
        <v>44</v>
      </c>
      <c r="C64" s="53">
        <v>300000</v>
      </c>
      <c r="D64" s="53">
        <v>876000</v>
      </c>
      <c r="E64" s="53"/>
      <c r="F64" s="73">
        <f t="shared" si="2"/>
        <v>1176000</v>
      </c>
    </row>
    <row r="65" spans="1:6" ht="10.8" thickBot="1" x14ac:dyDescent="0.25">
      <c r="A65" s="51">
        <v>421412</v>
      </c>
      <c r="B65" s="52" t="s">
        <v>45</v>
      </c>
      <c r="C65" s="53"/>
      <c r="D65" s="53">
        <v>100000</v>
      </c>
      <c r="E65" s="53"/>
      <c r="F65" s="73">
        <f t="shared" si="2"/>
        <v>100000</v>
      </c>
    </row>
    <row r="66" spans="1:6" ht="10.8" thickBot="1" x14ac:dyDescent="0.25">
      <c r="A66" s="51">
        <v>421414</v>
      </c>
      <c r="B66" s="52" t="s">
        <v>46</v>
      </c>
      <c r="C66" s="53">
        <v>100000</v>
      </c>
      <c r="D66" s="53">
        <v>596000</v>
      </c>
      <c r="E66" s="53"/>
      <c r="F66" s="73">
        <f t="shared" si="2"/>
        <v>696000</v>
      </c>
    </row>
    <row r="67" spans="1:6" ht="10.8" thickBot="1" x14ac:dyDescent="0.25">
      <c r="A67" s="51">
        <v>421422</v>
      </c>
      <c r="B67" s="52" t="s">
        <v>47</v>
      </c>
      <c r="C67" s="53">
        <v>50000</v>
      </c>
      <c r="D67" s="53">
        <v>200000</v>
      </c>
      <c r="E67" s="53"/>
      <c r="F67" s="73">
        <f t="shared" si="2"/>
        <v>250000</v>
      </c>
    </row>
    <row r="68" spans="1:6" ht="10.8" thickBot="1" x14ac:dyDescent="0.25">
      <c r="A68" s="51">
        <v>421511</v>
      </c>
      <c r="B68" s="52" t="s">
        <v>48</v>
      </c>
      <c r="C68" s="53">
        <v>50000</v>
      </c>
      <c r="D68" s="53">
        <v>150000</v>
      </c>
      <c r="E68" s="53"/>
      <c r="F68" s="73">
        <f t="shared" si="2"/>
        <v>200000</v>
      </c>
    </row>
    <row r="69" spans="1:6" ht="10.8" thickBot="1" x14ac:dyDescent="0.25">
      <c r="A69" s="51">
        <v>421512</v>
      </c>
      <c r="B69" s="52" t="s">
        <v>49</v>
      </c>
      <c r="C69" s="53">
        <v>50000</v>
      </c>
      <c r="D69" s="53">
        <v>50000</v>
      </c>
      <c r="E69" s="53"/>
      <c r="F69" s="73">
        <f t="shared" si="2"/>
        <v>100000</v>
      </c>
    </row>
    <row r="70" spans="1:6" ht="12" customHeight="1" thickBot="1" x14ac:dyDescent="0.25">
      <c r="A70" s="51">
        <v>421521</v>
      </c>
      <c r="B70" s="52" t="s">
        <v>125</v>
      </c>
      <c r="C70" s="53">
        <v>50000</v>
      </c>
      <c r="D70" s="53">
        <v>50000</v>
      </c>
      <c r="E70" s="53"/>
      <c r="F70" s="73">
        <f t="shared" si="2"/>
        <v>100000</v>
      </c>
    </row>
    <row r="71" spans="1:6" ht="10.8" thickBot="1" x14ac:dyDescent="0.25">
      <c r="A71" s="51">
        <v>421522</v>
      </c>
      <c r="B71" s="52" t="s">
        <v>50</v>
      </c>
      <c r="C71" s="53">
        <v>51000</v>
      </c>
      <c r="D71" s="53">
        <v>49000</v>
      </c>
      <c r="E71" s="53"/>
      <c r="F71" s="73">
        <f t="shared" si="2"/>
        <v>100000</v>
      </c>
    </row>
    <row r="72" spans="1:6" ht="21" thickBot="1" x14ac:dyDescent="0.25">
      <c r="A72" s="51">
        <v>421523</v>
      </c>
      <c r="B72" s="52" t="s">
        <v>51</v>
      </c>
      <c r="C72" s="53"/>
      <c r="D72" s="53">
        <v>100000</v>
      </c>
      <c r="E72" s="53"/>
      <c r="F72" s="73">
        <f t="shared" si="2"/>
        <v>100000</v>
      </c>
    </row>
    <row r="73" spans="1:6" ht="10.8" thickBot="1" x14ac:dyDescent="0.25">
      <c r="A73" s="51">
        <v>421911</v>
      </c>
      <c r="B73" s="52" t="s">
        <v>178</v>
      </c>
      <c r="C73" s="53"/>
      <c r="D73" s="53">
        <v>200000</v>
      </c>
      <c r="E73" s="53"/>
      <c r="F73" s="73">
        <f t="shared" si="2"/>
        <v>200000</v>
      </c>
    </row>
    <row r="74" spans="1:6" s="99" customFormat="1" ht="10.8" thickBot="1" x14ac:dyDescent="0.25">
      <c r="A74" s="80">
        <v>421</v>
      </c>
      <c r="B74" s="81" t="s">
        <v>52</v>
      </c>
      <c r="C74" s="82">
        <f>SUM(C55:C72)</f>
        <v>17371000</v>
      </c>
      <c r="D74" s="82">
        <f>SUM(D55:D73)</f>
        <v>21380450</v>
      </c>
      <c r="E74" s="82">
        <f>SUM(E55:E72)</f>
        <v>0</v>
      </c>
      <c r="F74" s="82">
        <f>SUM(F55:F73)</f>
        <v>38751450</v>
      </c>
    </row>
    <row r="75" spans="1:6" ht="10.8" thickBot="1" x14ac:dyDescent="0.25">
      <c r="A75" s="51">
        <v>422111</v>
      </c>
      <c r="B75" s="52" t="s">
        <v>53</v>
      </c>
      <c r="C75" s="53"/>
      <c r="D75" s="53">
        <v>450000</v>
      </c>
      <c r="E75" s="53"/>
      <c r="F75" s="73">
        <f>SUM(C75:E75)</f>
        <v>450000</v>
      </c>
    </row>
    <row r="76" spans="1:6" ht="10.8" thickBot="1" x14ac:dyDescent="0.25">
      <c r="A76" s="51">
        <v>422121</v>
      </c>
      <c r="B76" s="52" t="s">
        <v>54</v>
      </c>
      <c r="C76" s="53"/>
      <c r="D76" s="53">
        <v>150000</v>
      </c>
      <c r="E76" s="53"/>
      <c r="F76" s="73">
        <f t="shared" ref="F76:F83" si="3">SUM(C76:E76)</f>
        <v>150000</v>
      </c>
    </row>
    <row r="77" spans="1:6" ht="10.8" thickBot="1" x14ac:dyDescent="0.25">
      <c r="A77" s="51">
        <v>422131</v>
      </c>
      <c r="B77" s="52" t="s">
        <v>55</v>
      </c>
      <c r="C77" s="53"/>
      <c r="D77" s="53">
        <v>240000</v>
      </c>
      <c r="E77" s="53"/>
      <c r="F77" s="73">
        <f t="shared" si="3"/>
        <v>240000</v>
      </c>
    </row>
    <row r="78" spans="1:6" ht="10.8" thickBot="1" x14ac:dyDescent="0.25">
      <c r="A78" s="51">
        <v>422199</v>
      </c>
      <c r="B78" s="52" t="s">
        <v>138</v>
      </c>
      <c r="C78" s="53"/>
      <c r="D78" s="53">
        <v>100000</v>
      </c>
      <c r="E78" s="53"/>
      <c r="F78" s="73">
        <f t="shared" si="3"/>
        <v>100000</v>
      </c>
    </row>
    <row r="79" spans="1:6" ht="21" thickBot="1" x14ac:dyDescent="0.25">
      <c r="A79" s="51">
        <v>422211</v>
      </c>
      <c r="B79" s="52" t="s">
        <v>126</v>
      </c>
      <c r="C79" s="53"/>
      <c r="D79" s="53">
        <v>300000</v>
      </c>
      <c r="E79" s="53"/>
      <c r="F79" s="73">
        <f t="shared" si="3"/>
        <v>300000</v>
      </c>
    </row>
    <row r="80" spans="1:6" ht="21" thickBot="1" x14ac:dyDescent="0.25">
      <c r="A80" s="51">
        <v>422221</v>
      </c>
      <c r="B80" s="52" t="s">
        <v>56</v>
      </c>
      <c r="C80" s="53"/>
      <c r="D80" s="53">
        <v>600000</v>
      </c>
      <c r="E80" s="53"/>
      <c r="F80" s="73">
        <f t="shared" si="3"/>
        <v>600000</v>
      </c>
    </row>
    <row r="81" spans="1:6" ht="21" thickBot="1" x14ac:dyDescent="0.25">
      <c r="A81" s="51">
        <v>422231</v>
      </c>
      <c r="B81" s="52" t="s">
        <v>175</v>
      </c>
      <c r="C81" s="53"/>
      <c r="D81" s="53">
        <v>600000</v>
      </c>
      <c r="E81" s="53"/>
      <c r="F81" s="73">
        <f t="shared" si="3"/>
        <v>600000</v>
      </c>
    </row>
    <row r="82" spans="1:6" ht="21" thickBot="1" x14ac:dyDescent="0.25">
      <c r="A82" s="51">
        <v>422299</v>
      </c>
      <c r="B82" s="52" t="s">
        <v>139</v>
      </c>
      <c r="C82" s="53"/>
      <c r="D82" s="53">
        <v>150000</v>
      </c>
      <c r="E82" s="53"/>
      <c r="F82" s="73">
        <f t="shared" si="3"/>
        <v>150000</v>
      </c>
    </row>
    <row r="83" spans="1:6" ht="10.8" thickBot="1" x14ac:dyDescent="0.25">
      <c r="A83" s="51">
        <v>422391</v>
      </c>
      <c r="B83" s="52" t="s">
        <v>57</v>
      </c>
      <c r="C83" s="53">
        <v>1000000</v>
      </c>
      <c r="D83" s="53">
        <v>3000000</v>
      </c>
      <c r="E83" s="53"/>
      <c r="F83" s="73">
        <f t="shared" si="3"/>
        <v>4000000</v>
      </c>
    </row>
    <row r="84" spans="1:6" s="99" customFormat="1" ht="10.8" thickBot="1" x14ac:dyDescent="0.25">
      <c r="A84" s="111">
        <v>422</v>
      </c>
      <c r="B84" s="112" t="s">
        <v>58</v>
      </c>
      <c r="C84" s="113">
        <f>SUM(C75:C83)</f>
        <v>1000000</v>
      </c>
      <c r="D84" s="113">
        <f>SUM(D75:D83)</f>
        <v>5590000</v>
      </c>
      <c r="E84" s="113">
        <f>SUM(E75:E83)</f>
        <v>0</v>
      </c>
      <c r="F84" s="113">
        <f>SUM(F75:F83)</f>
        <v>6590000</v>
      </c>
    </row>
    <row r="85" spans="1:6" ht="10.8" thickBot="1" x14ac:dyDescent="0.25">
      <c r="A85" s="51">
        <v>423291</v>
      </c>
      <c r="B85" s="52" t="s">
        <v>59</v>
      </c>
      <c r="C85" s="53">
        <v>500000</v>
      </c>
      <c r="D85" s="53">
        <v>1900000</v>
      </c>
      <c r="E85" s="53"/>
      <c r="F85" s="73">
        <f>SUM(C85:E85)</f>
        <v>2400000</v>
      </c>
    </row>
    <row r="86" spans="1:6" ht="10.8" thickBot="1" x14ac:dyDescent="0.25">
      <c r="A86" s="51">
        <v>423111</v>
      </c>
      <c r="B86" s="52" t="s">
        <v>182</v>
      </c>
      <c r="C86" s="53"/>
      <c r="D86" s="53">
        <v>500000</v>
      </c>
      <c r="E86" s="53"/>
      <c r="F86" s="73">
        <f>SUM(C86:E86)</f>
        <v>500000</v>
      </c>
    </row>
    <row r="87" spans="1:6" ht="21" thickBot="1" x14ac:dyDescent="0.25">
      <c r="A87" s="51">
        <v>423311</v>
      </c>
      <c r="B87" s="52" t="s">
        <v>149</v>
      </c>
      <c r="C87" s="53"/>
      <c r="D87" s="53">
        <v>500000</v>
      </c>
      <c r="E87" s="53"/>
      <c r="F87" s="73">
        <f>SUM(C87:E87)</f>
        <v>500000</v>
      </c>
    </row>
    <row r="88" spans="1:6" ht="10.8" thickBot="1" x14ac:dyDescent="0.25">
      <c r="A88" s="51">
        <v>423321</v>
      </c>
      <c r="B88" s="52" t="s">
        <v>60</v>
      </c>
      <c r="C88" s="53"/>
      <c r="D88" s="53">
        <v>300000</v>
      </c>
      <c r="E88" s="53"/>
      <c r="F88" s="73">
        <f t="shared" ref="F88:F106" si="4">SUM(C88:E88)</f>
        <v>300000</v>
      </c>
    </row>
    <row r="89" spans="1:6" ht="10.8" thickBot="1" x14ac:dyDescent="0.25">
      <c r="A89" s="51">
        <v>423323</v>
      </c>
      <c r="B89" s="52" t="s">
        <v>133</v>
      </c>
      <c r="C89" s="53"/>
      <c r="D89" s="53">
        <v>300000</v>
      </c>
      <c r="E89" s="53"/>
      <c r="F89" s="73">
        <f t="shared" si="4"/>
        <v>300000</v>
      </c>
    </row>
    <row r="90" spans="1:6" ht="10.8" thickBot="1" x14ac:dyDescent="0.25">
      <c r="A90" s="51">
        <v>42339901</v>
      </c>
      <c r="B90" s="52" t="s">
        <v>160</v>
      </c>
      <c r="C90" s="53"/>
      <c r="D90" s="53">
        <v>1200000</v>
      </c>
      <c r="E90" s="53"/>
      <c r="F90" s="73">
        <f t="shared" si="4"/>
        <v>1200000</v>
      </c>
    </row>
    <row r="91" spans="1:6" ht="10.8" thickBot="1" x14ac:dyDescent="0.25">
      <c r="A91" s="51">
        <v>423431</v>
      </c>
      <c r="B91" s="52" t="s">
        <v>61</v>
      </c>
      <c r="C91" s="53"/>
      <c r="D91" s="53">
        <v>4800000</v>
      </c>
      <c r="E91" s="53"/>
      <c r="F91" s="73">
        <f t="shared" si="4"/>
        <v>4800000</v>
      </c>
    </row>
    <row r="92" spans="1:6" ht="10.8" thickBot="1" x14ac:dyDescent="0.25">
      <c r="A92" s="51">
        <v>423432</v>
      </c>
      <c r="B92" s="52" t="s">
        <v>62</v>
      </c>
      <c r="C92" s="53"/>
      <c r="D92" s="53">
        <v>700000</v>
      </c>
      <c r="E92" s="53"/>
      <c r="F92" s="73">
        <f t="shared" si="4"/>
        <v>700000</v>
      </c>
    </row>
    <row r="93" spans="1:6" ht="10.8" thickBot="1" x14ac:dyDescent="0.25">
      <c r="A93" s="51">
        <v>423449</v>
      </c>
      <c r="B93" s="52" t="s">
        <v>140</v>
      </c>
      <c r="C93" s="53"/>
      <c r="D93" s="53">
        <v>144000</v>
      </c>
      <c r="E93" s="53"/>
      <c r="F93" s="73">
        <f t="shared" si="4"/>
        <v>144000</v>
      </c>
    </row>
    <row r="94" spans="1:6" ht="21" thickBot="1" x14ac:dyDescent="0.25">
      <c r="A94" s="51">
        <v>423521</v>
      </c>
      <c r="B94" s="52" t="s">
        <v>151</v>
      </c>
      <c r="C94" s="53"/>
      <c r="D94" s="53">
        <v>800000</v>
      </c>
      <c r="E94" s="53"/>
      <c r="F94" s="73">
        <f t="shared" si="4"/>
        <v>800000</v>
      </c>
    </row>
    <row r="95" spans="1:6" ht="10.8" thickBot="1" x14ac:dyDescent="0.25">
      <c r="A95" s="51">
        <v>423541</v>
      </c>
      <c r="B95" s="52" t="s">
        <v>166</v>
      </c>
      <c r="C95" s="53"/>
      <c r="D95" s="53">
        <v>5800209</v>
      </c>
      <c r="E95" s="53"/>
      <c r="F95" s="73">
        <f t="shared" si="4"/>
        <v>5800209</v>
      </c>
    </row>
    <row r="96" spans="1:6" ht="10.8" thickBot="1" x14ac:dyDescent="0.25">
      <c r="A96" s="51">
        <v>423542</v>
      </c>
      <c r="B96" s="52" t="s">
        <v>150</v>
      </c>
      <c r="C96" s="53"/>
      <c r="D96" s="53">
        <v>150000</v>
      </c>
      <c r="E96" s="53"/>
      <c r="F96" s="73">
        <f t="shared" si="4"/>
        <v>150000</v>
      </c>
    </row>
    <row r="97" spans="1:6" ht="10.8" thickBot="1" x14ac:dyDescent="0.25">
      <c r="A97" s="51">
        <v>423591</v>
      </c>
      <c r="B97" s="52" t="s">
        <v>63</v>
      </c>
      <c r="C97" s="53"/>
      <c r="D97" s="53">
        <v>1700000</v>
      </c>
      <c r="E97" s="53"/>
      <c r="F97" s="73">
        <f t="shared" si="4"/>
        <v>1700000</v>
      </c>
    </row>
    <row r="98" spans="1:6" ht="21" thickBot="1" x14ac:dyDescent="0.25">
      <c r="A98" s="51">
        <v>42359901</v>
      </c>
      <c r="B98" s="52" t="s">
        <v>64</v>
      </c>
      <c r="C98" s="53"/>
      <c r="D98" s="53">
        <v>600000</v>
      </c>
      <c r="E98" s="53"/>
      <c r="F98" s="73">
        <f t="shared" si="4"/>
        <v>600000</v>
      </c>
    </row>
    <row r="99" spans="1:6" ht="21" thickBot="1" x14ac:dyDescent="0.25">
      <c r="A99" s="51">
        <v>42359903</v>
      </c>
      <c r="B99" s="52" t="s">
        <v>131</v>
      </c>
      <c r="C99" s="53"/>
      <c r="D99" s="53">
        <v>600000</v>
      </c>
      <c r="E99" s="53"/>
      <c r="F99" s="73">
        <f t="shared" si="4"/>
        <v>600000</v>
      </c>
    </row>
    <row r="100" spans="1:6" ht="21" thickBot="1" x14ac:dyDescent="0.25">
      <c r="A100" s="51">
        <v>42359904</v>
      </c>
      <c r="B100" s="52" t="s">
        <v>153</v>
      </c>
      <c r="C100" s="53"/>
      <c r="D100" s="53">
        <v>500000</v>
      </c>
      <c r="E100" s="53"/>
      <c r="F100" s="73">
        <f t="shared" si="4"/>
        <v>500000</v>
      </c>
    </row>
    <row r="101" spans="1:6" ht="10.8" thickBot="1" x14ac:dyDescent="0.25">
      <c r="A101" s="51">
        <v>42359905</v>
      </c>
      <c r="B101" s="52" t="s">
        <v>152</v>
      </c>
      <c r="C101" s="53"/>
      <c r="D101" s="53">
        <v>500000</v>
      </c>
      <c r="E101" s="53"/>
      <c r="F101" s="73">
        <f t="shared" si="4"/>
        <v>500000</v>
      </c>
    </row>
    <row r="102" spans="1:6" ht="10.8" thickBot="1" x14ac:dyDescent="0.25">
      <c r="A102" s="51">
        <v>42359906</v>
      </c>
      <c r="B102" s="52" t="s">
        <v>65</v>
      </c>
      <c r="C102" s="53"/>
      <c r="D102" s="53">
        <v>4000000</v>
      </c>
      <c r="E102" s="53"/>
      <c r="F102" s="73">
        <f t="shared" si="4"/>
        <v>4000000</v>
      </c>
    </row>
    <row r="103" spans="1:6" ht="21" thickBot="1" x14ac:dyDescent="0.25">
      <c r="A103" s="51">
        <v>42359907</v>
      </c>
      <c r="B103" s="52" t="s">
        <v>66</v>
      </c>
      <c r="C103" s="53">
        <v>100000</v>
      </c>
      <c r="D103" s="53">
        <v>106000</v>
      </c>
      <c r="E103" s="53"/>
      <c r="F103" s="73">
        <f t="shared" si="4"/>
        <v>206000</v>
      </c>
    </row>
    <row r="104" spans="1:6" ht="21" thickBot="1" x14ac:dyDescent="0.25">
      <c r="A104" s="51">
        <v>42359910</v>
      </c>
      <c r="B104" s="52" t="s">
        <v>183</v>
      </c>
      <c r="C104" s="53"/>
      <c r="D104" s="53">
        <v>310000</v>
      </c>
      <c r="E104" s="53"/>
      <c r="F104" s="73">
        <f t="shared" si="4"/>
        <v>310000</v>
      </c>
    </row>
    <row r="105" spans="1:6" ht="10.8" thickBot="1" x14ac:dyDescent="0.25">
      <c r="A105" s="51">
        <v>423711</v>
      </c>
      <c r="B105" s="52" t="s">
        <v>67</v>
      </c>
      <c r="C105" s="53"/>
      <c r="D105" s="53">
        <v>600000</v>
      </c>
      <c r="E105" s="53"/>
      <c r="F105" s="73">
        <f t="shared" si="4"/>
        <v>600000</v>
      </c>
    </row>
    <row r="106" spans="1:6" ht="10.8" thickBot="1" x14ac:dyDescent="0.25">
      <c r="A106" s="51">
        <v>423911</v>
      </c>
      <c r="B106" s="52" t="s">
        <v>136</v>
      </c>
      <c r="C106" s="53"/>
      <c r="D106" s="53">
        <v>10000</v>
      </c>
      <c r="E106" s="53"/>
      <c r="F106" s="73">
        <f t="shared" si="4"/>
        <v>10000</v>
      </c>
    </row>
    <row r="107" spans="1:6" s="99" customFormat="1" ht="10.8" thickBot="1" x14ac:dyDescent="0.25">
      <c r="A107" s="111">
        <v>423</v>
      </c>
      <c r="B107" s="112" t="s">
        <v>68</v>
      </c>
      <c r="C107" s="113">
        <f>SUM(C85:C105)</f>
        <v>600000</v>
      </c>
      <c r="D107" s="113">
        <f>SUM(D85:D106)</f>
        <v>26020209</v>
      </c>
      <c r="E107" s="113">
        <f>SUM(E85:E105)</f>
        <v>0</v>
      </c>
      <c r="F107" s="113">
        <f>SUM(F85:F106)</f>
        <v>26620209</v>
      </c>
    </row>
    <row r="108" spans="1:6" s="99" customFormat="1" ht="10.8" thickBot="1" x14ac:dyDescent="0.25">
      <c r="A108" s="51">
        <v>424331</v>
      </c>
      <c r="B108" s="52" t="s">
        <v>69</v>
      </c>
      <c r="C108" s="53">
        <v>1000000</v>
      </c>
      <c r="D108" s="53">
        <v>900000</v>
      </c>
      <c r="E108" s="53"/>
      <c r="F108" s="73">
        <f>SUM(C108:E108)</f>
        <v>1900000</v>
      </c>
    </row>
    <row r="109" spans="1:6" s="99" customFormat="1" ht="10.8" thickBot="1" x14ac:dyDescent="0.25">
      <c r="A109" s="51">
        <v>424911</v>
      </c>
      <c r="B109" s="52" t="s">
        <v>70</v>
      </c>
      <c r="C109" s="53"/>
      <c r="D109" s="53">
        <v>2716799</v>
      </c>
      <c r="E109" s="53"/>
      <c r="F109" s="73">
        <f>SUM(C109:E109)</f>
        <v>2716799</v>
      </c>
    </row>
    <row r="110" spans="1:6" s="99" customFormat="1" ht="10.8" thickBot="1" x14ac:dyDescent="0.25">
      <c r="A110" s="111">
        <v>424</v>
      </c>
      <c r="B110" s="112" t="s">
        <v>71</v>
      </c>
      <c r="C110" s="113">
        <f>SUM(C108:C109)</f>
        <v>1000000</v>
      </c>
      <c r="D110" s="113">
        <f>SUM(D108:D109)</f>
        <v>3616799</v>
      </c>
      <c r="E110" s="113">
        <f>SUM(E108:E109)</f>
        <v>0</v>
      </c>
      <c r="F110" s="113">
        <f>SUM(F108:F109)</f>
        <v>4616799</v>
      </c>
    </row>
    <row r="111" spans="1:6" ht="12.75" customHeight="1" thickBot="1" x14ac:dyDescent="0.25">
      <c r="A111" s="51">
        <v>425117</v>
      </c>
      <c r="B111" s="52" t="s">
        <v>72</v>
      </c>
      <c r="C111" s="53">
        <v>20000</v>
      </c>
      <c r="D111" s="53">
        <v>55000</v>
      </c>
      <c r="E111" s="53"/>
      <c r="F111" s="73">
        <f t="shared" ref="F111:F119" si="5">SUM(C111:E111)</f>
        <v>75000</v>
      </c>
    </row>
    <row r="112" spans="1:6" ht="26.25" customHeight="1" thickBot="1" x14ac:dyDescent="0.25">
      <c r="A112" s="51">
        <v>425119</v>
      </c>
      <c r="B112" s="52" t="s">
        <v>164</v>
      </c>
      <c r="C112" s="53">
        <v>3000000</v>
      </c>
      <c r="D112" s="53">
        <v>4200000</v>
      </c>
      <c r="E112" s="53"/>
      <c r="F112" s="73">
        <f t="shared" si="5"/>
        <v>7200000</v>
      </c>
    </row>
    <row r="113" spans="1:6" ht="12.75" customHeight="1" thickBot="1" x14ac:dyDescent="0.25">
      <c r="A113" s="51">
        <v>425211</v>
      </c>
      <c r="B113" s="52" t="s">
        <v>73</v>
      </c>
      <c r="C113" s="53"/>
      <c r="D113" s="53">
        <v>360000</v>
      </c>
      <c r="E113" s="53"/>
      <c r="F113" s="73">
        <f t="shared" si="5"/>
        <v>360000</v>
      </c>
    </row>
    <row r="114" spans="1:6" ht="12.75" customHeight="1" thickBot="1" x14ac:dyDescent="0.25">
      <c r="A114" s="51">
        <v>425222</v>
      </c>
      <c r="B114" s="52" t="s">
        <v>74</v>
      </c>
      <c r="C114" s="53">
        <v>20000</v>
      </c>
      <c r="D114" s="53">
        <v>100000</v>
      </c>
      <c r="E114" s="53"/>
      <c r="F114" s="73">
        <f t="shared" si="5"/>
        <v>120000</v>
      </c>
    </row>
    <row r="115" spans="1:6" ht="12.75" customHeight="1" thickBot="1" x14ac:dyDescent="0.25">
      <c r="A115" s="51">
        <v>425223</v>
      </c>
      <c r="B115" s="52" t="s">
        <v>75</v>
      </c>
      <c r="C115" s="53">
        <v>40000</v>
      </c>
      <c r="D115" s="53">
        <v>200000</v>
      </c>
      <c r="E115" s="53"/>
      <c r="F115" s="73">
        <f t="shared" si="5"/>
        <v>240000</v>
      </c>
    </row>
    <row r="116" spans="1:6" ht="12.75" customHeight="1" thickBot="1" x14ac:dyDescent="0.25">
      <c r="A116" s="51">
        <v>425225</v>
      </c>
      <c r="B116" s="52" t="s">
        <v>76</v>
      </c>
      <c r="C116" s="53">
        <v>1000000</v>
      </c>
      <c r="D116" s="53">
        <v>2000000</v>
      </c>
      <c r="E116" s="53"/>
      <c r="F116" s="73">
        <f t="shared" si="5"/>
        <v>3000000</v>
      </c>
    </row>
    <row r="117" spans="1:6" ht="12.75" customHeight="1" thickBot="1" x14ac:dyDescent="0.25">
      <c r="A117" s="51">
        <v>425229</v>
      </c>
      <c r="B117" s="52" t="s">
        <v>77</v>
      </c>
      <c r="C117" s="53">
        <v>20000</v>
      </c>
      <c r="D117" s="53">
        <v>100000</v>
      </c>
      <c r="E117" s="53"/>
      <c r="F117" s="73">
        <f t="shared" si="5"/>
        <v>120000</v>
      </c>
    </row>
    <row r="118" spans="1:6" ht="21" thickBot="1" x14ac:dyDescent="0.25">
      <c r="A118" s="51">
        <v>425251</v>
      </c>
      <c r="B118" s="52" t="s">
        <v>78</v>
      </c>
      <c r="C118" s="53">
        <v>500000</v>
      </c>
      <c r="D118" s="53">
        <v>700000</v>
      </c>
      <c r="E118" s="53"/>
      <c r="F118" s="73">
        <f t="shared" si="5"/>
        <v>1200000</v>
      </c>
    </row>
    <row r="119" spans="1:6" ht="10.8" thickBot="1" x14ac:dyDescent="0.25">
      <c r="A119" s="51">
        <v>425291</v>
      </c>
      <c r="B119" s="52" t="s">
        <v>79</v>
      </c>
      <c r="C119" s="53">
        <v>20000</v>
      </c>
      <c r="D119" s="53">
        <v>100000</v>
      </c>
      <c r="E119" s="53"/>
      <c r="F119" s="73">
        <f t="shared" si="5"/>
        <v>120000</v>
      </c>
    </row>
    <row r="120" spans="1:6" s="99" customFormat="1" ht="10.8" thickBot="1" x14ac:dyDescent="0.25">
      <c r="A120" s="108">
        <v>425</v>
      </c>
      <c r="B120" s="109" t="s">
        <v>127</v>
      </c>
      <c r="C120" s="110">
        <f>SUM(C111:C119)</f>
        <v>4620000</v>
      </c>
      <c r="D120" s="110">
        <f>SUM(D111:D119)</f>
        <v>7815000</v>
      </c>
      <c r="E120" s="110">
        <f>SUM(E111:E119)</f>
        <v>0</v>
      </c>
      <c r="F120" s="110">
        <f>SUM(F111:F119)</f>
        <v>12435000</v>
      </c>
    </row>
    <row r="121" spans="1:6" ht="12.75" customHeight="1" thickBot="1" x14ac:dyDescent="0.25">
      <c r="A121" s="51">
        <v>426111</v>
      </c>
      <c r="B121" s="52" t="s">
        <v>80</v>
      </c>
      <c r="C121" s="53">
        <v>826371</v>
      </c>
      <c r="D121" s="53">
        <v>1000000</v>
      </c>
      <c r="E121" s="53"/>
      <c r="F121" s="73">
        <f>SUM(C121:E121)</f>
        <v>1826371</v>
      </c>
    </row>
    <row r="122" spans="1:6" ht="12.75" customHeight="1" thickBot="1" x14ac:dyDescent="0.25">
      <c r="A122" s="51">
        <v>426121</v>
      </c>
      <c r="B122" s="52" t="s">
        <v>81</v>
      </c>
      <c r="C122" s="53"/>
      <c r="D122" s="53">
        <v>1475052</v>
      </c>
      <c r="E122" s="53"/>
      <c r="F122" s="73">
        <f t="shared" ref="F122:F139" si="6">SUM(C122:E122)</f>
        <v>1475052</v>
      </c>
    </row>
    <row r="123" spans="1:6" ht="12.75" customHeight="1" thickBot="1" x14ac:dyDescent="0.25">
      <c r="A123" s="51">
        <v>426131</v>
      </c>
      <c r="B123" s="52" t="s">
        <v>82</v>
      </c>
      <c r="C123" s="53"/>
      <c r="D123" s="53">
        <v>588000</v>
      </c>
      <c r="E123" s="53"/>
      <c r="F123" s="73">
        <f t="shared" si="6"/>
        <v>588000</v>
      </c>
    </row>
    <row r="124" spans="1:6" ht="12.75" customHeight="1" thickBot="1" x14ac:dyDescent="0.25">
      <c r="A124" s="51">
        <v>426311</v>
      </c>
      <c r="B124" s="52" t="s">
        <v>83</v>
      </c>
      <c r="C124" s="53"/>
      <c r="D124" s="53">
        <v>300000</v>
      </c>
      <c r="E124" s="53"/>
      <c r="F124" s="73">
        <f t="shared" si="6"/>
        <v>300000</v>
      </c>
    </row>
    <row r="125" spans="1:6" ht="12.75" customHeight="1" thickBot="1" x14ac:dyDescent="0.25">
      <c r="A125" s="51">
        <v>426411</v>
      </c>
      <c r="B125" s="52" t="s">
        <v>84</v>
      </c>
      <c r="C125" s="53">
        <v>500000</v>
      </c>
      <c r="D125" s="53">
        <v>3626800</v>
      </c>
      <c r="E125" s="53"/>
      <c r="F125" s="73">
        <f t="shared" si="6"/>
        <v>4126800</v>
      </c>
    </row>
    <row r="126" spans="1:6" ht="12.75" customHeight="1" thickBot="1" x14ac:dyDescent="0.25">
      <c r="A126" s="51">
        <v>426591</v>
      </c>
      <c r="B126" s="52" t="s">
        <v>137</v>
      </c>
      <c r="C126" s="53">
        <v>50000</v>
      </c>
      <c r="D126" s="53">
        <v>50000</v>
      </c>
      <c r="E126" s="53"/>
      <c r="F126" s="73">
        <f t="shared" si="6"/>
        <v>100000</v>
      </c>
    </row>
    <row r="127" spans="1:6" ht="12.75" customHeight="1" thickBot="1" x14ac:dyDescent="0.25">
      <c r="A127" s="51">
        <v>426711</v>
      </c>
      <c r="B127" s="52" t="s">
        <v>85</v>
      </c>
      <c r="C127" s="53">
        <v>500000</v>
      </c>
      <c r="D127" s="53">
        <v>996424</v>
      </c>
      <c r="E127" s="53"/>
      <c r="F127" s="73">
        <f t="shared" si="6"/>
        <v>1496424</v>
      </c>
    </row>
    <row r="128" spans="1:6" ht="12.75" customHeight="1" thickBot="1" x14ac:dyDescent="0.25">
      <c r="A128" s="51">
        <v>426751</v>
      </c>
      <c r="B128" s="52" t="s">
        <v>86</v>
      </c>
      <c r="C128" s="53">
        <v>4505068</v>
      </c>
      <c r="D128" s="53">
        <v>3976430</v>
      </c>
      <c r="E128" s="53"/>
      <c r="F128" s="73">
        <f t="shared" si="6"/>
        <v>8481498</v>
      </c>
    </row>
    <row r="129" spans="1:12" ht="12.75" customHeight="1" thickBot="1" x14ac:dyDescent="0.25">
      <c r="A129" s="51">
        <v>42679101</v>
      </c>
      <c r="B129" s="52" t="s">
        <v>87</v>
      </c>
      <c r="C129" s="53">
        <v>1840339</v>
      </c>
      <c r="D129" s="53">
        <v>1000000</v>
      </c>
      <c r="E129" s="53"/>
      <c r="F129" s="73">
        <f t="shared" si="6"/>
        <v>2840339</v>
      </c>
    </row>
    <row r="130" spans="1:12" ht="12.75" customHeight="1" thickBot="1" x14ac:dyDescent="0.25">
      <c r="A130" s="51">
        <v>42679102</v>
      </c>
      <c r="B130" s="52" t="s">
        <v>88</v>
      </c>
      <c r="C130" s="53">
        <v>1000000</v>
      </c>
      <c r="D130" s="53">
        <v>1100622</v>
      </c>
      <c r="E130" s="53"/>
      <c r="F130" s="73">
        <f t="shared" si="6"/>
        <v>2100622</v>
      </c>
    </row>
    <row r="131" spans="1:12" ht="12.75" customHeight="1" thickBot="1" x14ac:dyDescent="0.25">
      <c r="A131" s="51">
        <v>426811</v>
      </c>
      <c r="B131" s="52" t="s">
        <v>89</v>
      </c>
      <c r="C131" s="53">
        <v>2000000</v>
      </c>
      <c r="D131" s="53">
        <v>8168450</v>
      </c>
      <c r="E131" s="53"/>
      <c r="F131" s="73">
        <f t="shared" si="6"/>
        <v>10168450</v>
      </c>
    </row>
    <row r="132" spans="1:12" ht="12.75" customHeight="1" thickBot="1" x14ac:dyDescent="0.25">
      <c r="A132" s="51">
        <v>426821</v>
      </c>
      <c r="B132" s="52" t="s">
        <v>165</v>
      </c>
      <c r="C132" s="53">
        <v>5000000</v>
      </c>
      <c r="D132" s="53">
        <v>7500000</v>
      </c>
      <c r="E132" s="53"/>
      <c r="F132" s="73">
        <f t="shared" si="6"/>
        <v>12500000</v>
      </c>
    </row>
    <row r="133" spans="1:12" ht="12.75" customHeight="1" thickBot="1" x14ac:dyDescent="0.25">
      <c r="A133" s="51">
        <v>426822</v>
      </c>
      <c r="B133" s="52" t="s">
        <v>163</v>
      </c>
      <c r="C133" s="53">
        <v>50000</v>
      </c>
      <c r="D133" s="53">
        <v>150000</v>
      </c>
      <c r="E133" s="53"/>
      <c r="F133" s="73">
        <f t="shared" si="6"/>
        <v>200000</v>
      </c>
    </row>
    <row r="134" spans="1:12" ht="12.75" customHeight="1" thickBot="1" x14ac:dyDescent="0.25">
      <c r="A134" s="51">
        <v>426823</v>
      </c>
      <c r="B134" s="52" t="s">
        <v>90</v>
      </c>
      <c r="C134" s="53">
        <v>6000000</v>
      </c>
      <c r="D134" s="53">
        <v>14000000</v>
      </c>
      <c r="E134" s="53"/>
      <c r="F134" s="73">
        <f t="shared" si="6"/>
        <v>20000000</v>
      </c>
    </row>
    <row r="135" spans="1:12" ht="12.75" customHeight="1" thickBot="1" x14ac:dyDescent="0.25">
      <c r="A135" s="51">
        <v>426911</v>
      </c>
      <c r="B135" s="52" t="s">
        <v>91</v>
      </c>
      <c r="C135" s="53">
        <v>72610</v>
      </c>
      <c r="D135" s="53">
        <v>200000</v>
      </c>
      <c r="E135" s="53"/>
      <c r="F135" s="73">
        <f t="shared" si="6"/>
        <v>272610</v>
      </c>
    </row>
    <row r="136" spans="1:12" ht="12.75" customHeight="1" thickBot="1" x14ac:dyDescent="0.25">
      <c r="A136" s="51">
        <v>42691301</v>
      </c>
      <c r="B136" s="52" t="s">
        <v>92</v>
      </c>
      <c r="C136" s="53">
        <v>1576746</v>
      </c>
      <c r="D136" s="53">
        <v>4325326</v>
      </c>
      <c r="E136" s="53"/>
      <c r="F136" s="73">
        <f t="shared" si="6"/>
        <v>5902072</v>
      </c>
    </row>
    <row r="137" spans="1:12" ht="12.75" customHeight="1" thickBot="1" x14ac:dyDescent="0.25">
      <c r="A137" s="51">
        <v>42691302</v>
      </c>
      <c r="B137" s="52" t="s">
        <v>93</v>
      </c>
      <c r="C137" s="53">
        <v>205866</v>
      </c>
      <c r="D137" s="53">
        <v>600000</v>
      </c>
      <c r="E137" s="53"/>
      <c r="F137" s="73">
        <f t="shared" si="6"/>
        <v>805866</v>
      </c>
    </row>
    <row r="138" spans="1:12" ht="12.75" customHeight="1" thickBot="1" x14ac:dyDescent="0.25">
      <c r="A138" s="51">
        <v>42691303</v>
      </c>
      <c r="B138" s="52" t="s">
        <v>94</v>
      </c>
      <c r="C138" s="53">
        <v>100000</v>
      </c>
      <c r="D138" s="53">
        <v>320000</v>
      </c>
      <c r="E138" s="53"/>
      <c r="F138" s="73">
        <f t="shared" si="6"/>
        <v>420000</v>
      </c>
    </row>
    <row r="139" spans="1:12" ht="12.75" customHeight="1" thickBot="1" x14ac:dyDescent="0.25">
      <c r="A139" s="51">
        <v>42691904</v>
      </c>
      <c r="B139" s="52" t="s">
        <v>95</v>
      </c>
      <c r="C139" s="53">
        <v>1000000</v>
      </c>
      <c r="D139" s="53">
        <v>3741968</v>
      </c>
      <c r="E139" s="53"/>
      <c r="F139" s="73">
        <f t="shared" si="6"/>
        <v>4741968</v>
      </c>
    </row>
    <row r="140" spans="1:12" s="99" customFormat="1" ht="10.8" thickBot="1" x14ac:dyDescent="0.25">
      <c r="A140" s="111">
        <v>426</v>
      </c>
      <c r="B140" s="112" t="s">
        <v>96</v>
      </c>
      <c r="C140" s="113">
        <f>SUM(C121:C139)</f>
        <v>25227000</v>
      </c>
      <c r="D140" s="113">
        <f>SUM(D121:D139)</f>
        <v>53119072</v>
      </c>
      <c r="E140" s="113">
        <f>SUM(E121:E139)</f>
        <v>0</v>
      </c>
      <c r="F140" s="113">
        <f>SUM(F121:F139)</f>
        <v>78346072</v>
      </c>
    </row>
    <row r="141" spans="1:12" s="99" customFormat="1" ht="22.2" thickBot="1" x14ac:dyDescent="0.25">
      <c r="A141" s="61">
        <v>42</v>
      </c>
      <c r="B141" s="62" t="s">
        <v>97</v>
      </c>
      <c r="C141" s="56">
        <f>SUM(C74+C84++C107+C110+C120+C140)</f>
        <v>49818000</v>
      </c>
      <c r="D141" s="56">
        <f>SUM(D74+D84++D107+D110+D120+D140)</f>
        <v>117541530</v>
      </c>
      <c r="E141" s="56">
        <f>SUM(E74+E84++E107+E110+E120+E140)</f>
        <v>0</v>
      </c>
      <c r="F141" s="56">
        <f>SUM(F74+F84++F107+F110+F120+F140)</f>
        <v>167359530</v>
      </c>
      <c r="G141" s="12"/>
      <c r="H141" s="12"/>
      <c r="I141" s="12"/>
      <c r="J141" s="12"/>
      <c r="K141" s="12"/>
      <c r="L141" s="12"/>
    </row>
    <row r="142" spans="1:12" s="99" customFormat="1" ht="10.8" thickBot="1" x14ac:dyDescent="0.25">
      <c r="A142" s="51">
        <v>431211</v>
      </c>
      <c r="B142" s="52" t="s">
        <v>98</v>
      </c>
      <c r="C142" s="53"/>
      <c r="D142" s="53">
        <v>2000000</v>
      </c>
      <c r="E142" s="53"/>
      <c r="F142" s="73">
        <f>SUM(C142:E142)</f>
        <v>2000000</v>
      </c>
      <c r="G142" s="12"/>
      <c r="H142" s="12"/>
      <c r="I142" s="12"/>
      <c r="J142" s="12"/>
      <c r="K142" s="12"/>
      <c r="L142" s="12"/>
    </row>
    <row r="143" spans="1:12" s="99" customFormat="1" ht="10.8" thickBot="1" x14ac:dyDescent="0.25">
      <c r="A143" s="54">
        <v>43</v>
      </c>
      <c r="B143" s="55" t="s">
        <v>99</v>
      </c>
      <c r="C143" s="56">
        <f>SUM(C142)</f>
        <v>0</v>
      </c>
      <c r="D143" s="56">
        <v>2000000</v>
      </c>
      <c r="E143" s="56">
        <f>SUM(E142)</f>
        <v>0</v>
      </c>
      <c r="F143" s="56">
        <f>SUM(F142)</f>
        <v>2000000</v>
      </c>
      <c r="G143" s="12"/>
      <c r="H143" s="12"/>
      <c r="I143" s="12"/>
      <c r="J143" s="12"/>
      <c r="K143" s="12"/>
      <c r="L143" s="12"/>
    </row>
    <row r="144" spans="1:12" s="99" customFormat="1" ht="10.8" thickBot="1" x14ac:dyDescent="0.25">
      <c r="A144" s="51">
        <v>441511</v>
      </c>
      <c r="B144" s="52" t="s">
        <v>100</v>
      </c>
      <c r="C144" s="53"/>
      <c r="D144" s="53">
        <v>350000</v>
      </c>
      <c r="E144" s="53"/>
      <c r="F144" s="73">
        <f>SUM(C144:E144)</f>
        <v>350000</v>
      </c>
      <c r="G144" s="12"/>
      <c r="H144" s="12"/>
      <c r="I144" s="12"/>
      <c r="J144" s="12"/>
      <c r="K144" s="12"/>
      <c r="L144" s="12"/>
    </row>
    <row r="145" spans="1:12" s="99" customFormat="1" ht="21" thickBot="1" x14ac:dyDescent="0.25">
      <c r="A145" s="51">
        <v>441411</v>
      </c>
      <c r="B145" s="52" t="s">
        <v>211</v>
      </c>
      <c r="C145" s="53"/>
      <c r="D145" s="53">
        <v>390267</v>
      </c>
      <c r="E145" s="53"/>
      <c r="F145" s="73">
        <f>SUM(C145:E145)</f>
        <v>390267</v>
      </c>
      <c r="G145" s="12"/>
      <c r="H145" s="12"/>
      <c r="I145" s="12"/>
      <c r="J145" s="12"/>
      <c r="K145" s="12"/>
      <c r="L145" s="12"/>
    </row>
    <row r="146" spans="1:12" s="99" customFormat="1" ht="11.4" thickBot="1" x14ac:dyDescent="0.25">
      <c r="A146" s="54">
        <v>44</v>
      </c>
      <c r="B146" s="62" t="s">
        <v>101</v>
      </c>
      <c r="C146" s="56">
        <f>SUM(C144)</f>
        <v>0</v>
      </c>
      <c r="D146" s="56">
        <v>350000</v>
      </c>
      <c r="E146" s="56">
        <f>SUM(E144)</f>
        <v>0</v>
      </c>
      <c r="F146" s="56">
        <f>SUM(F144:F145)</f>
        <v>740267</v>
      </c>
      <c r="G146" s="12"/>
      <c r="H146" s="12"/>
      <c r="I146" s="12"/>
      <c r="J146" s="12"/>
      <c r="K146" s="12"/>
      <c r="L146" s="12"/>
    </row>
    <row r="147" spans="1:12" s="99" customFormat="1" ht="10.8" thickBot="1" x14ac:dyDescent="0.25">
      <c r="A147" s="51">
        <v>482131</v>
      </c>
      <c r="B147" s="52" t="s">
        <v>102</v>
      </c>
      <c r="C147" s="53"/>
      <c r="D147" s="53">
        <v>120000</v>
      </c>
      <c r="E147" s="53"/>
      <c r="F147" s="73">
        <f>SUM(C147:E147)</f>
        <v>120000</v>
      </c>
      <c r="G147" s="12"/>
      <c r="H147" s="12"/>
      <c r="I147" s="12"/>
      <c r="J147" s="12"/>
      <c r="K147" s="12"/>
      <c r="L147" s="12"/>
    </row>
    <row r="148" spans="1:12" s="99" customFormat="1" ht="10.8" thickBot="1" x14ac:dyDescent="0.25">
      <c r="A148" s="51">
        <v>482191</v>
      </c>
      <c r="B148" s="52" t="s">
        <v>103</v>
      </c>
      <c r="C148" s="53"/>
      <c r="D148" s="53">
        <v>2500000</v>
      </c>
      <c r="E148" s="53"/>
      <c r="F148" s="73">
        <f>SUM(C148:E148)</f>
        <v>2500000</v>
      </c>
      <c r="G148" s="12"/>
      <c r="H148" s="12"/>
      <c r="I148" s="12"/>
      <c r="J148" s="12"/>
      <c r="K148" s="12"/>
      <c r="L148" s="12"/>
    </row>
    <row r="149" spans="1:12" s="99" customFormat="1" ht="10.8" thickBot="1" x14ac:dyDescent="0.25">
      <c r="A149" s="51">
        <v>482200</v>
      </c>
      <c r="B149" s="52" t="s">
        <v>104</v>
      </c>
      <c r="C149" s="53"/>
      <c r="D149" s="53">
        <v>1600000</v>
      </c>
      <c r="E149" s="53"/>
      <c r="F149" s="73">
        <f>SUM(C149:E149)</f>
        <v>1600000</v>
      </c>
      <c r="G149" s="12"/>
      <c r="H149" s="12"/>
      <c r="I149" s="12"/>
      <c r="J149" s="12"/>
      <c r="K149" s="12"/>
      <c r="L149" s="12"/>
    </row>
    <row r="150" spans="1:12" s="99" customFormat="1" ht="10.8" thickBot="1" x14ac:dyDescent="0.25">
      <c r="A150" s="111">
        <v>482</v>
      </c>
      <c r="B150" s="112" t="s">
        <v>105</v>
      </c>
      <c r="C150" s="113">
        <f>SUM(C147:C149)</f>
        <v>0</v>
      </c>
      <c r="D150" s="113">
        <f>SUM(D147:D149)</f>
        <v>4220000</v>
      </c>
      <c r="E150" s="113">
        <f>SUM(E147:E149)</f>
        <v>0</v>
      </c>
      <c r="F150" s="113">
        <f>SUM(F147:F149)</f>
        <v>4220000</v>
      </c>
    </row>
    <row r="151" spans="1:12" s="99" customFormat="1" ht="10.8" thickBot="1" x14ac:dyDescent="0.25">
      <c r="A151" s="111">
        <v>483</v>
      </c>
      <c r="B151" s="112" t="s">
        <v>106</v>
      </c>
      <c r="C151" s="113"/>
      <c r="D151" s="113">
        <v>700000</v>
      </c>
      <c r="E151" s="113"/>
      <c r="F151" s="113">
        <f>SUM(C151:D151)</f>
        <v>700000</v>
      </c>
    </row>
    <row r="152" spans="1:12" s="99" customFormat="1" ht="11.4" thickBot="1" x14ac:dyDescent="0.25">
      <c r="A152" s="61">
        <v>48</v>
      </c>
      <c r="B152" s="62" t="s">
        <v>107</v>
      </c>
      <c r="C152" s="56">
        <f>SUM(C150:C151)</f>
        <v>0</v>
      </c>
      <c r="D152" s="56">
        <f>SUM(D150:D151)</f>
        <v>4920000</v>
      </c>
      <c r="E152" s="56">
        <f>SUM(E150:E151)</f>
        <v>0</v>
      </c>
      <c r="F152" s="56">
        <f>SUM(F150:F151)</f>
        <v>4920000</v>
      </c>
      <c r="G152" s="12"/>
      <c r="H152" s="12"/>
      <c r="I152" s="12"/>
      <c r="J152" s="12"/>
      <c r="K152" s="12"/>
      <c r="L152" s="12"/>
    </row>
    <row r="153" spans="1:12" s="99" customFormat="1" ht="21" thickBot="1" x14ac:dyDescent="0.25">
      <c r="A153" s="54">
        <v>4</v>
      </c>
      <c r="B153" s="55" t="s">
        <v>108</v>
      </c>
      <c r="C153" s="56">
        <f>SUM(C54+C141+C143+C146+C152)</f>
        <v>279318000</v>
      </c>
      <c r="D153" s="56">
        <f>SUM(D54+D141+D143+D146+D152)</f>
        <v>136976530</v>
      </c>
      <c r="E153" s="56">
        <f>SUM(E54+E141+E143+E146+E152)</f>
        <v>300000</v>
      </c>
      <c r="F153" s="56">
        <f>SUM(F54+F141+F143+F146+F152)</f>
        <v>416984797</v>
      </c>
      <c r="G153" s="12"/>
      <c r="H153" s="12"/>
      <c r="I153" s="12"/>
      <c r="J153" s="12"/>
      <c r="K153" s="12"/>
      <c r="L153" s="12"/>
    </row>
    <row r="154" spans="1:12" s="99" customFormat="1" ht="10.8" thickBot="1" x14ac:dyDescent="0.25">
      <c r="A154" s="54">
        <v>5</v>
      </c>
      <c r="B154" s="63" t="s">
        <v>132</v>
      </c>
      <c r="C154" s="56">
        <f>SUM(C155:C174)</f>
        <v>0</v>
      </c>
      <c r="D154" s="56">
        <f>SUM(D155:D174)</f>
        <v>78691728</v>
      </c>
      <c r="E154" s="56">
        <f>SUM(E155:E174)</f>
        <v>0</v>
      </c>
      <c r="F154" s="56">
        <f>SUM(F155:F174)</f>
        <v>78691728</v>
      </c>
      <c r="G154" s="12"/>
      <c r="H154" s="12"/>
      <c r="I154" s="12"/>
      <c r="J154" s="12"/>
      <c r="K154" s="12"/>
      <c r="L154" s="12"/>
    </row>
    <row r="155" spans="1:12" s="99" customFormat="1" ht="31.2" thickBot="1" x14ac:dyDescent="0.25">
      <c r="A155" s="51" t="s">
        <v>144</v>
      </c>
      <c r="B155" s="52" t="s">
        <v>141</v>
      </c>
      <c r="C155" s="57"/>
      <c r="D155" s="53">
        <v>6000000</v>
      </c>
      <c r="E155" s="53"/>
      <c r="F155" s="73">
        <f t="shared" ref="F155:F165" si="7">SUM(C155:E155)</f>
        <v>6000000</v>
      </c>
      <c r="G155" s="12"/>
      <c r="H155" s="12"/>
      <c r="I155" s="12"/>
      <c r="J155" s="12"/>
      <c r="K155" s="12"/>
      <c r="L155" s="12"/>
    </row>
    <row r="156" spans="1:12" s="99" customFormat="1" ht="21" thickBot="1" x14ac:dyDescent="0.25">
      <c r="A156" s="51" t="s">
        <v>187</v>
      </c>
      <c r="B156" s="52" t="s">
        <v>188</v>
      </c>
      <c r="C156" s="57"/>
      <c r="D156" s="53">
        <v>2400000</v>
      </c>
      <c r="E156" s="53"/>
      <c r="F156" s="73">
        <f t="shared" si="7"/>
        <v>2400000</v>
      </c>
      <c r="G156" s="12"/>
      <c r="H156" s="12"/>
      <c r="I156" s="12"/>
      <c r="J156" s="12"/>
      <c r="K156" s="12"/>
      <c r="L156" s="12"/>
    </row>
    <row r="157" spans="1:12" s="99" customFormat="1" ht="31.2" thickBot="1" x14ac:dyDescent="0.25">
      <c r="A157" s="51" t="s">
        <v>146</v>
      </c>
      <c r="B157" s="52" t="s">
        <v>142</v>
      </c>
      <c r="C157" s="57"/>
      <c r="D157" s="53">
        <v>7200000</v>
      </c>
      <c r="E157" s="53"/>
      <c r="F157" s="73">
        <f t="shared" si="7"/>
        <v>7200000</v>
      </c>
      <c r="G157" s="12"/>
      <c r="H157" s="12"/>
      <c r="I157" s="12"/>
      <c r="J157" s="12"/>
      <c r="K157" s="12"/>
      <c r="L157" s="12"/>
    </row>
    <row r="158" spans="1:12" s="99" customFormat="1" ht="31.2" thickBot="1" x14ac:dyDescent="0.25">
      <c r="A158" s="51" t="s">
        <v>145</v>
      </c>
      <c r="B158" s="52" t="s">
        <v>201</v>
      </c>
      <c r="C158" s="57"/>
      <c r="D158" s="53">
        <v>1700000</v>
      </c>
      <c r="E158" s="53"/>
      <c r="F158" s="73">
        <f t="shared" si="7"/>
        <v>1700000</v>
      </c>
      <c r="G158" s="12"/>
      <c r="H158" s="12"/>
      <c r="I158" s="12"/>
      <c r="J158" s="12"/>
      <c r="K158" s="12"/>
      <c r="L158" s="12"/>
    </row>
    <row r="159" spans="1:12" s="99" customFormat="1" ht="21" thickBot="1" x14ac:dyDescent="0.25">
      <c r="A159" s="51" t="s">
        <v>147</v>
      </c>
      <c r="B159" s="52" t="s">
        <v>143</v>
      </c>
      <c r="C159" s="57"/>
      <c r="D159" s="53">
        <v>1200000</v>
      </c>
      <c r="E159" s="53"/>
      <c r="F159" s="73">
        <f t="shared" si="7"/>
        <v>1200000</v>
      </c>
      <c r="G159" s="12"/>
      <c r="H159" s="12"/>
      <c r="I159" s="12"/>
      <c r="J159" s="12"/>
      <c r="K159" s="12"/>
      <c r="L159" s="12"/>
    </row>
    <row r="160" spans="1:12" s="99" customFormat="1" ht="21" thickBot="1" x14ac:dyDescent="0.25">
      <c r="A160" s="51" t="s">
        <v>184</v>
      </c>
      <c r="B160" s="52" t="s">
        <v>185</v>
      </c>
      <c r="C160" s="57"/>
      <c r="D160" s="53">
        <v>3600000</v>
      </c>
      <c r="E160" s="53"/>
      <c r="F160" s="73">
        <f t="shared" si="7"/>
        <v>3600000</v>
      </c>
      <c r="G160" s="12"/>
      <c r="H160" s="12"/>
      <c r="I160" s="12"/>
      <c r="J160" s="12"/>
      <c r="K160" s="12"/>
      <c r="L160" s="12"/>
    </row>
    <row r="161" spans="1:12" s="99" customFormat="1" ht="31.2" thickBot="1" x14ac:dyDescent="0.25">
      <c r="A161" s="51" t="s">
        <v>148</v>
      </c>
      <c r="B161" s="52" t="s">
        <v>159</v>
      </c>
      <c r="C161" s="57"/>
      <c r="D161" s="53">
        <v>6000000</v>
      </c>
      <c r="E161" s="53"/>
      <c r="F161" s="73">
        <f t="shared" si="7"/>
        <v>6000000</v>
      </c>
      <c r="G161" s="12"/>
      <c r="H161" s="12"/>
      <c r="I161" s="12"/>
      <c r="J161" s="12"/>
      <c r="K161" s="12"/>
      <c r="L161" s="12"/>
    </row>
    <row r="162" spans="1:12" s="99" customFormat="1" ht="21" thickBot="1" x14ac:dyDescent="0.25">
      <c r="A162" s="51" t="s">
        <v>148</v>
      </c>
      <c r="B162" s="52" t="s">
        <v>199</v>
      </c>
      <c r="C162" s="57"/>
      <c r="D162" s="53">
        <v>1800000</v>
      </c>
      <c r="E162" s="53"/>
      <c r="F162" s="73">
        <f t="shared" si="7"/>
        <v>1800000</v>
      </c>
      <c r="G162" s="12"/>
      <c r="H162" s="12"/>
      <c r="I162" s="12"/>
      <c r="J162" s="12"/>
      <c r="K162" s="12"/>
      <c r="L162" s="12"/>
    </row>
    <row r="163" spans="1:12" s="99" customFormat="1" ht="21" thickBot="1" x14ac:dyDescent="0.25">
      <c r="A163" s="51" t="s">
        <v>191</v>
      </c>
      <c r="B163" s="52" t="s">
        <v>192</v>
      </c>
      <c r="C163" s="57"/>
      <c r="D163" s="53">
        <v>3600000</v>
      </c>
      <c r="E163" s="53"/>
      <c r="F163" s="73">
        <f t="shared" si="7"/>
        <v>3600000</v>
      </c>
      <c r="G163" s="12"/>
      <c r="H163" s="12"/>
      <c r="I163" s="12"/>
      <c r="J163" s="12"/>
      <c r="K163" s="12"/>
      <c r="L163" s="12"/>
    </row>
    <row r="164" spans="1:12" s="99" customFormat="1" ht="21" thickBot="1" x14ac:dyDescent="0.25">
      <c r="A164" s="51" t="s">
        <v>193</v>
      </c>
      <c r="B164" s="52" t="s">
        <v>194</v>
      </c>
      <c r="C164" s="57"/>
      <c r="D164" s="53">
        <v>3600000</v>
      </c>
      <c r="E164" s="53"/>
      <c r="F164" s="73">
        <f t="shared" si="7"/>
        <v>3600000</v>
      </c>
      <c r="G164" s="12"/>
      <c r="H164" s="12"/>
      <c r="I164" s="12"/>
      <c r="J164" s="12"/>
      <c r="K164" s="12"/>
      <c r="L164" s="12"/>
    </row>
    <row r="165" spans="1:12" s="99" customFormat="1" ht="21" thickBot="1" x14ac:dyDescent="0.25">
      <c r="A165" s="51" t="s">
        <v>189</v>
      </c>
      <c r="B165" s="52" t="s">
        <v>190</v>
      </c>
      <c r="C165" s="57"/>
      <c r="D165" s="53">
        <v>4800000</v>
      </c>
      <c r="E165" s="53"/>
      <c r="F165" s="73">
        <f t="shared" si="7"/>
        <v>4800000</v>
      </c>
      <c r="G165" s="12"/>
      <c r="H165" s="12"/>
      <c r="I165" s="12"/>
      <c r="J165" s="12"/>
      <c r="K165" s="12"/>
      <c r="L165" s="12"/>
    </row>
    <row r="166" spans="1:12" s="99" customFormat="1" ht="10.8" thickBot="1" x14ac:dyDescent="0.25">
      <c r="A166" s="51">
        <v>511431</v>
      </c>
      <c r="B166" s="52" t="s">
        <v>181</v>
      </c>
      <c r="C166" s="57"/>
      <c r="D166" s="53">
        <v>5998000</v>
      </c>
      <c r="E166" s="53"/>
      <c r="F166" s="73">
        <f>SUM(C166:E166)</f>
        <v>5998000</v>
      </c>
      <c r="G166" s="12"/>
      <c r="H166" s="12"/>
      <c r="I166" s="12"/>
      <c r="J166" s="12"/>
      <c r="K166" s="12"/>
      <c r="L166" s="12"/>
    </row>
    <row r="167" spans="1:12" s="99" customFormat="1" ht="10.8" thickBot="1" x14ac:dyDescent="0.25">
      <c r="A167" s="51">
        <v>512111</v>
      </c>
      <c r="B167" s="52" t="s">
        <v>200</v>
      </c>
      <c r="C167" s="57"/>
      <c r="D167" s="53">
        <v>2040000</v>
      </c>
      <c r="E167" s="53"/>
      <c r="F167" s="73">
        <f>SUM(C167:E167)</f>
        <v>2040000</v>
      </c>
      <c r="G167" s="12"/>
      <c r="H167" s="12"/>
      <c r="I167" s="12"/>
      <c r="J167" s="12"/>
      <c r="K167" s="12"/>
      <c r="L167" s="12"/>
    </row>
    <row r="168" spans="1:12" s="99" customFormat="1" ht="10.8" thickBot="1" x14ac:dyDescent="0.25">
      <c r="A168" s="51">
        <v>512211</v>
      </c>
      <c r="B168" s="52" t="s">
        <v>109</v>
      </c>
      <c r="C168" s="53"/>
      <c r="D168" s="53">
        <v>599999</v>
      </c>
      <c r="E168" s="53"/>
      <c r="F168" s="73">
        <f t="shared" ref="F168:F175" si="8">SUM(C168:E168)</f>
        <v>599999</v>
      </c>
      <c r="G168" s="12"/>
      <c r="H168" s="12"/>
      <c r="I168" s="12"/>
      <c r="J168" s="12"/>
      <c r="K168" s="12"/>
      <c r="L168" s="12"/>
    </row>
    <row r="169" spans="1:12" s="99" customFormat="1" ht="10.8" thickBot="1" x14ac:dyDescent="0.25">
      <c r="A169" s="51" t="s">
        <v>158</v>
      </c>
      <c r="B169" s="52" t="s">
        <v>157</v>
      </c>
      <c r="C169" s="53"/>
      <c r="D169" s="53">
        <v>4434312</v>
      </c>
      <c r="E169" s="53"/>
      <c r="F169" s="73">
        <f t="shared" si="8"/>
        <v>4434312</v>
      </c>
      <c r="G169" s="12"/>
      <c r="H169" s="12"/>
      <c r="I169" s="12"/>
      <c r="J169" s="12"/>
      <c r="K169" s="12"/>
      <c r="L169" s="12"/>
    </row>
    <row r="170" spans="1:12" s="99" customFormat="1" ht="10.8" thickBot="1" x14ac:dyDescent="0.25">
      <c r="A170" s="51">
        <v>512221</v>
      </c>
      <c r="B170" s="52" t="s">
        <v>110</v>
      </c>
      <c r="C170" s="53"/>
      <c r="D170" s="53">
        <v>599999</v>
      </c>
      <c r="E170" s="53"/>
      <c r="F170" s="73">
        <f t="shared" si="8"/>
        <v>599999</v>
      </c>
      <c r="G170" s="12"/>
      <c r="H170" s="12"/>
      <c r="I170" s="12"/>
      <c r="J170" s="12"/>
      <c r="K170" s="12"/>
      <c r="L170" s="12"/>
    </row>
    <row r="171" spans="1:12" s="99" customFormat="1" ht="10.8" thickBot="1" x14ac:dyDescent="0.25">
      <c r="A171" s="51">
        <v>512251</v>
      </c>
      <c r="B171" s="52" t="s">
        <v>111</v>
      </c>
      <c r="C171" s="53"/>
      <c r="D171" s="53">
        <v>2401205</v>
      </c>
      <c r="E171" s="53"/>
      <c r="F171" s="73">
        <f t="shared" si="8"/>
        <v>2401205</v>
      </c>
      <c r="G171" s="12"/>
      <c r="H171" s="74"/>
      <c r="I171" s="12"/>
      <c r="J171" s="12"/>
      <c r="K171" s="12"/>
      <c r="L171" s="12"/>
    </row>
    <row r="172" spans="1:12" s="99" customFormat="1" ht="10.8" thickBot="1" x14ac:dyDescent="0.25">
      <c r="A172" s="51">
        <v>512511</v>
      </c>
      <c r="B172" s="52" t="s">
        <v>112</v>
      </c>
      <c r="C172" s="53"/>
      <c r="D172" s="53">
        <v>18502903</v>
      </c>
      <c r="E172" s="53"/>
      <c r="F172" s="73">
        <f t="shared" si="8"/>
        <v>18502903</v>
      </c>
      <c r="G172" s="12"/>
      <c r="H172" s="12"/>
      <c r="I172" s="12"/>
      <c r="J172" s="12"/>
      <c r="K172" s="12"/>
      <c r="L172" s="12"/>
    </row>
    <row r="173" spans="1:12" s="99" customFormat="1" ht="10.8" thickBot="1" x14ac:dyDescent="0.25">
      <c r="A173" s="51">
        <v>512241</v>
      </c>
      <c r="B173" s="52" t="s">
        <v>113</v>
      </c>
      <c r="C173" s="53"/>
      <c r="D173" s="53">
        <v>599999</v>
      </c>
      <c r="E173" s="53"/>
      <c r="F173" s="73">
        <f t="shared" si="8"/>
        <v>599999</v>
      </c>
      <c r="G173" s="12"/>
      <c r="H173" s="12"/>
      <c r="I173" s="12"/>
      <c r="J173" s="12"/>
      <c r="K173" s="12"/>
      <c r="L173" s="12"/>
    </row>
    <row r="174" spans="1:12" s="99" customFormat="1" ht="10.8" thickBot="1" x14ac:dyDescent="0.25">
      <c r="A174" s="51">
        <v>523111</v>
      </c>
      <c r="B174" s="52" t="s">
        <v>114</v>
      </c>
      <c r="C174" s="53"/>
      <c r="D174" s="53">
        <v>1615311</v>
      </c>
      <c r="E174" s="53"/>
      <c r="F174" s="73">
        <f t="shared" si="8"/>
        <v>1615311</v>
      </c>
      <c r="G174" s="12"/>
      <c r="H174" s="12"/>
      <c r="I174" s="12"/>
      <c r="J174" s="12"/>
      <c r="K174" s="12"/>
      <c r="L174" s="12"/>
    </row>
    <row r="175" spans="1:12" s="99" customFormat="1" ht="10.8" thickBot="1" x14ac:dyDescent="0.25">
      <c r="A175" s="127">
        <v>611411</v>
      </c>
      <c r="B175" s="128" t="s">
        <v>212</v>
      </c>
      <c r="C175" s="129"/>
      <c r="D175" s="129">
        <v>3809524</v>
      </c>
      <c r="E175" s="129"/>
      <c r="F175" s="130">
        <f t="shared" si="8"/>
        <v>3809524</v>
      </c>
      <c r="G175" s="12"/>
      <c r="H175" s="12"/>
      <c r="I175" s="12"/>
      <c r="J175" s="12"/>
      <c r="K175" s="12"/>
      <c r="L175" s="12"/>
    </row>
    <row r="176" spans="1:12" s="114" customFormat="1" ht="12.6" thickBot="1" x14ac:dyDescent="0.3">
      <c r="A176" s="4"/>
      <c r="B176" s="7" t="s">
        <v>115</v>
      </c>
      <c r="C176" s="8">
        <f>SUM(C153:C154)</f>
        <v>279318000</v>
      </c>
      <c r="D176" s="8">
        <f>SUM(D153:D154)</f>
        <v>215668258</v>
      </c>
      <c r="E176" s="8">
        <f>SUM(E153:E154)</f>
        <v>300000</v>
      </c>
      <c r="F176" s="3">
        <f>SUM(F153+F154+F175)</f>
        <v>499486049</v>
      </c>
      <c r="G176" s="75"/>
      <c r="H176" s="75"/>
      <c r="I176" s="75"/>
      <c r="J176" s="75"/>
      <c r="K176" s="75"/>
      <c r="L176" s="75"/>
    </row>
    <row r="177" spans="1:12" s="114" customFormat="1" ht="12" x14ac:dyDescent="0.25">
      <c r="A177" s="65"/>
      <c r="B177" s="66"/>
      <c r="C177" s="9"/>
      <c r="D177" s="9"/>
      <c r="E177" s="9"/>
      <c r="F177" s="67"/>
      <c r="G177" s="75"/>
      <c r="H177" s="75"/>
      <c r="I177" s="75"/>
      <c r="J177" s="75"/>
      <c r="K177" s="75"/>
      <c r="L177" s="75"/>
    </row>
    <row r="178" spans="1:12" s="114" customFormat="1" ht="12" x14ac:dyDescent="0.25">
      <c r="A178" s="65"/>
      <c r="B178" s="66"/>
      <c r="C178" s="9"/>
      <c r="D178" s="9"/>
      <c r="E178" s="9"/>
      <c r="F178" s="67"/>
      <c r="G178" s="75"/>
      <c r="H178" s="75"/>
      <c r="I178" s="75"/>
      <c r="J178" s="75"/>
      <c r="K178" s="75"/>
      <c r="L178" s="75"/>
    </row>
    <row r="179" spans="1:12" s="114" customFormat="1" ht="12" customHeight="1" x14ac:dyDescent="0.25">
      <c r="A179" s="12"/>
      <c r="B179" s="64" t="s">
        <v>128</v>
      </c>
      <c r="C179" s="20"/>
      <c r="D179" s="20"/>
      <c r="E179" s="20" t="s">
        <v>161</v>
      </c>
      <c r="F179" s="20"/>
      <c r="G179" s="12"/>
      <c r="H179" s="12"/>
      <c r="I179" s="75"/>
      <c r="J179" s="75"/>
      <c r="K179" s="75"/>
      <c r="L179" s="75"/>
    </row>
    <row r="180" spans="1:12" s="114" customFormat="1" ht="12" x14ac:dyDescent="0.25">
      <c r="A180" s="12"/>
      <c r="B180" s="64" t="s">
        <v>129</v>
      </c>
      <c r="C180" s="20"/>
      <c r="D180" s="20"/>
      <c r="E180" s="64" t="s">
        <v>118</v>
      </c>
      <c r="F180" s="20"/>
      <c r="G180" s="12"/>
      <c r="H180" s="12"/>
      <c r="I180" s="75"/>
      <c r="J180" s="75"/>
      <c r="K180" s="75"/>
      <c r="L180" s="75"/>
    </row>
    <row r="181" spans="1:12" s="114" customFormat="1" ht="12" x14ac:dyDescent="0.25">
      <c r="A181" s="12"/>
      <c r="B181" s="64" t="s">
        <v>130</v>
      </c>
      <c r="C181" s="20"/>
      <c r="D181" s="20"/>
      <c r="E181" s="64" t="s">
        <v>119</v>
      </c>
      <c r="F181" s="20"/>
      <c r="G181" s="12"/>
      <c r="H181" s="12"/>
      <c r="I181" s="75"/>
      <c r="J181" s="75"/>
      <c r="K181" s="75"/>
      <c r="L181" s="75"/>
    </row>
    <row r="182" spans="1:12" s="114" customFormat="1" ht="12" x14ac:dyDescent="0.25">
      <c r="A182" s="12"/>
      <c r="B182" s="12" t="s">
        <v>162</v>
      </c>
      <c r="C182" s="12"/>
      <c r="D182" s="12"/>
      <c r="E182" s="12"/>
      <c r="F182" s="12"/>
      <c r="G182" s="12"/>
      <c r="H182" s="12"/>
      <c r="I182" s="75"/>
      <c r="J182" s="75"/>
      <c r="K182" s="75"/>
      <c r="L182" s="75"/>
    </row>
    <row r="183" spans="1:12" s="114" customFormat="1" ht="12" x14ac:dyDescent="0.25">
      <c r="A183" s="12"/>
      <c r="B183" s="12"/>
      <c r="C183" s="12"/>
      <c r="D183" s="12"/>
      <c r="E183" s="12"/>
      <c r="F183" s="12"/>
      <c r="G183" s="20"/>
      <c r="H183" s="12"/>
      <c r="I183" s="75"/>
      <c r="J183" s="75"/>
      <c r="K183" s="75"/>
      <c r="L183" s="75"/>
    </row>
    <row r="184" spans="1:12" s="114" customFormat="1" ht="12" x14ac:dyDescent="0.25">
      <c r="A184" s="12"/>
      <c r="B184" s="12"/>
      <c r="C184" s="12"/>
      <c r="D184" s="12"/>
      <c r="E184" s="12"/>
      <c r="F184" s="12"/>
      <c r="G184" s="20"/>
      <c r="H184" s="12"/>
      <c r="I184" s="75"/>
      <c r="J184" s="75"/>
      <c r="K184" s="75"/>
      <c r="L184" s="75"/>
    </row>
    <row r="185" spans="1:12" s="114" customFormat="1" ht="12" x14ac:dyDescent="0.25">
      <c r="A185" s="12"/>
      <c r="B185" s="12"/>
      <c r="C185" s="12"/>
      <c r="D185" s="12"/>
      <c r="E185" s="12"/>
      <c r="F185" s="12"/>
      <c r="G185" s="20"/>
      <c r="H185" s="12"/>
      <c r="I185" s="75"/>
      <c r="J185" s="75"/>
      <c r="K185" s="75"/>
      <c r="L185" s="75"/>
    </row>
    <row r="186" spans="1:12" s="114" customFormat="1" ht="12" x14ac:dyDescent="0.25">
      <c r="A186" s="12"/>
      <c r="B186" s="12"/>
      <c r="C186" s="12"/>
      <c r="D186" s="12"/>
      <c r="E186" s="12"/>
      <c r="F186" s="12"/>
      <c r="G186" s="20"/>
      <c r="H186" s="12"/>
      <c r="I186" s="75"/>
      <c r="J186" s="75"/>
      <c r="K186" s="75"/>
      <c r="L186" s="75"/>
    </row>
    <row r="187" spans="1:12" s="114" customFormat="1" ht="12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75"/>
      <c r="J187" s="75"/>
      <c r="K187" s="75"/>
      <c r="L187" s="75"/>
    </row>
    <row r="188" spans="1:12" s="114" customFormat="1" ht="12" x14ac:dyDescent="0.25">
      <c r="A188" s="12"/>
      <c r="B188" s="12"/>
      <c r="C188" s="12"/>
      <c r="D188" s="12"/>
      <c r="E188" s="12"/>
      <c r="F188" s="12"/>
      <c r="G188" s="12"/>
      <c r="H188" s="12"/>
      <c r="I188" s="75"/>
      <c r="J188" s="75"/>
      <c r="K188" s="75"/>
      <c r="L188" s="75"/>
    </row>
    <row r="189" spans="1:12" s="114" customFormat="1" ht="12" x14ac:dyDescent="0.25">
      <c r="A189" s="12"/>
      <c r="B189" s="12"/>
      <c r="C189" s="12"/>
      <c r="D189" s="12"/>
      <c r="E189" s="12"/>
      <c r="F189" s="12"/>
      <c r="G189" s="12"/>
      <c r="H189" s="12"/>
      <c r="I189" s="75"/>
      <c r="J189" s="75"/>
      <c r="K189" s="75"/>
      <c r="L189" s="75"/>
    </row>
    <row r="190" spans="1:12" s="114" customFormat="1" ht="12" x14ac:dyDescent="0.25">
      <c r="A190" s="12"/>
      <c r="B190" s="12"/>
      <c r="C190" s="12"/>
      <c r="D190" s="12"/>
      <c r="E190" s="12"/>
      <c r="F190" s="12"/>
      <c r="G190" s="12"/>
      <c r="H190" s="12"/>
      <c r="I190" s="75"/>
      <c r="J190" s="75"/>
      <c r="K190" s="75"/>
      <c r="L190" s="75"/>
    </row>
    <row r="191" spans="1:12" s="114" customFormat="1" ht="12" x14ac:dyDescent="0.25">
      <c r="A191" s="12"/>
      <c r="B191" s="12"/>
      <c r="C191" s="12"/>
      <c r="D191" s="12"/>
      <c r="E191" s="12"/>
      <c r="F191" s="12"/>
      <c r="G191" s="12"/>
      <c r="H191" s="12"/>
      <c r="I191" s="75"/>
      <c r="J191" s="75"/>
      <c r="K191" s="75"/>
      <c r="L191" s="75"/>
    </row>
    <row r="192" spans="1:12" s="114" customFormat="1" ht="12" x14ac:dyDescent="0.25">
      <c r="A192" s="12"/>
      <c r="B192" s="12"/>
      <c r="C192" s="12"/>
      <c r="D192" s="12"/>
      <c r="E192" s="12"/>
      <c r="F192" s="12"/>
      <c r="G192" s="12"/>
      <c r="H192" s="12"/>
      <c r="I192" s="75"/>
      <c r="J192" s="75"/>
      <c r="K192" s="75"/>
      <c r="L192" s="75"/>
    </row>
    <row r="193" spans="1:12" s="114" customFormat="1" ht="12" x14ac:dyDescent="0.25">
      <c r="A193" s="12"/>
      <c r="B193" s="12"/>
      <c r="C193" s="12"/>
      <c r="D193" s="12"/>
      <c r="E193" s="12"/>
      <c r="F193" s="12"/>
      <c r="G193" s="12"/>
      <c r="H193" s="12"/>
      <c r="I193" s="75"/>
      <c r="J193" s="75"/>
      <c r="K193" s="75"/>
      <c r="L193" s="75"/>
    </row>
    <row r="194" spans="1:12" s="114" customFormat="1" ht="12" x14ac:dyDescent="0.25">
      <c r="A194" s="12"/>
      <c r="B194" s="12"/>
      <c r="C194" s="12"/>
      <c r="D194" s="12"/>
      <c r="E194" s="12"/>
      <c r="F194" s="12"/>
      <c r="G194" s="12"/>
      <c r="H194" s="12"/>
      <c r="I194" s="75"/>
      <c r="J194" s="75"/>
      <c r="K194" s="75"/>
      <c r="L194" s="75"/>
    </row>
    <row r="195" spans="1:12" s="114" customFormat="1" ht="12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75"/>
      <c r="K195" s="75"/>
      <c r="L195" s="75"/>
    </row>
    <row r="196" spans="1:12" s="114" customFormat="1" ht="12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75"/>
      <c r="K196" s="75"/>
      <c r="L196" s="75"/>
    </row>
    <row r="197" spans="1:12" s="114" customFormat="1" ht="12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75"/>
      <c r="K197" s="75"/>
      <c r="L197" s="75"/>
    </row>
    <row r="198" spans="1:12" s="114" customFormat="1" ht="12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75"/>
      <c r="K198" s="75"/>
      <c r="L198" s="75"/>
    </row>
    <row r="199" spans="1:12" s="99" customFormat="1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</row>
    <row r="200" spans="1:12" s="114" customFormat="1" ht="12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75"/>
      <c r="K200" s="75"/>
      <c r="L200" s="75"/>
    </row>
    <row r="201" spans="1:12" s="114" customFormat="1" ht="12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75"/>
      <c r="K201" s="75"/>
      <c r="L201" s="75"/>
    </row>
    <row r="202" spans="1:12" s="114" customFormat="1" ht="12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75"/>
      <c r="K202" s="75"/>
      <c r="L202" s="75"/>
    </row>
    <row r="203" spans="1:12" s="114" customFormat="1" ht="12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75"/>
      <c r="K203" s="75"/>
      <c r="L203" s="75"/>
    </row>
    <row r="204" spans="1:12" s="99" customFormat="1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</row>
    <row r="205" spans="1:12" s="99" customFormat="1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</row>
    <row r="206" spans="1:12" s="99" customFormat="1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</row>
    <row r="207" spans="1:12" s="99" customFormat="1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</row>
    <row r="208" spans="1:12" s="99" customFormat="1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</row>
    <row r="209" spans="1:12" s="99" customFormat="1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</row>
    <row r="210" spans="1:12" s="99" customFormat="1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</row>
    <row r="211" spans="1:12" s="99" customFormat="1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</row>
    <row r="212" spans="1:12" s="99" customFormat="1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</row>
    <row r="213" spans="1:12" s="99" customFormat="1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</row>
    <row r="214" spans="1:12" s="99" customFormat="1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</row>
    <row r="215" spans="1:12" s="99" customFormat="1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</row>
    <row r="216" spans="1:12" s="99" customFormat="1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</row>
    <row r="217" spans="1:12" s="99" customFormat="1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</row>
  </sheetData>
  <mergeCells count="4">
    <mergeCell ref="A2:D2"/>
    <mergeCell ref="A3:B3"/>
    <mergeCell ref="A5:B5"/>
    <mergeCell ref="A13:B13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8"/>
  <sheetViews>
    <sheetView topLeftCell="A166" workbookViewId="0">
      <selection activeCell="I15" sqref="I15"/>
    </sheetView>
  </sheetViews>
  <sheetFormatPr defaultColWidth="9.109375" defaultRowHeight="10.199999999999999" x14ac:dyDescent="0.2"/>
  <cols>
    <col min="1" max="1" width="9.44140625" style="12" customWidth="1"/>
    <col min="2" max="2" width="32.88671875" style="12" customWidth="1"/>
    <col min="3" max="3" width="9.5546875" style="12" customWidth="1"/>
    <col min="4" max="5" width="9.6640625" style="12" customWidth="1"/>
    <col min="6" max="6" width="10" style="12" customWidth="1"/>
    <col min="7" max="7" width="12.6640625" style="12" customWidth="1"/>
    <col min="8" max="14" width="9.109375" style="12"/>
    <col min="15" max="15" width="9.109375" style="12" customWidth="1"/>
    <col min="16" max="18" width="9.109375" style="12"/>
    <col min="19" max="19" width="9.109375" style="12" customWidth="1"/>
    <col min="20" max="16384" width="9.109375" style="12"/>
  </cols>
  <sheetData>
    <row r="1" spans="1:6" x14ac:dyDescent="0.2">
      <c r="A1" s="10"/>
      <c r="B1" s="10"/>
      <c r="C1" s="11"/>
      <c r="D1" s="11"/>
      <c r="E1" s="11"/>
      <c r="F1" s="11"/>
    </row>
    <row r="2" spans="1:6" x14ac:dyDescent="0.2">
      <c r="A2" s="620" t="s">
        <v>117</v>
      </c>
      <c r="B2" s="620"/>
      <c r="C2" s="620"/>
      <c r="D2" s="620"/>
      <c r="E2" s="13"/>
      <c r="F2" s="13"/>
    </row>
    <row r="3" spans="1:6" x14ac:dyDescent="0.2">
      <c r="A3" s="620" t="s">
        <v>0</v>
      </c>
      <c r="B3" s="620"/>
      <c r="C3" s="13"/>
      <c r="D3" s="13"/>
      <c r="E3" s="13"/>
      <c r="F3" s="13"/>
    </row>
    <row r="4" spans="1:6" x14ac:dyDescent="0.2">
      <c r="A4" s="132" t="s">
        <v>1</v>
      </c>
      <c r="B4" s="135"/>
      <c r="C4" s="13"/>
      <c r="D4" s="13"/>
      <c r="E4" s="13"/>
      <c r="F4" s="13"/>
    </row>
    <row r="5" spans="1:6" x14ac:dyDescent="0.2">
      <c r="A5" s="620"/>
      <c r="B5" s="620"/>
      <c r="C5" s="13"/>
      <c r="D5" s="13"/>
      <c r="E5" s="13"/>
      <c r="F5" s="13"/>
    </row>
    <row r="6" spans="1:6" x14ac:dyDescent="0.2">
      <c r="A6" s="132"/>
      <c r="B6" s="14"/>
      <c r="C6" s="13"/>
      <c r="D6" s="13"/>
      <c r="E6" s="13"/>
      <c r="F6" s="13"/>
    </row>
    <row r="7" spans="1:6" x14ac:dyDescent="0.2">
      <c r="A7" s="116" t="s">
        <v>2</v>
      </c>
      <c r="B7" s="116" t="s">
        <v>196</v>
      </c>
      <c r="C7" s="17"/>
      <c r="D7" s="13"/>
      <c r="E7" s="13"/>
      <c r="F7" s="13"/>
    </row>
    <row r="8" spans="1:6" x14ac:dyDescent="0.2">
      <c r="A8" s="116" t="s">
        <v>222</v>
      </c>
      <c r="B8" s="16"/>
      <c r="C8" s="17"/>
      <c r="D8" s="13"/>
      <c r="E8" s="13"/>
      <c r="F8" s="13"/>
    </row>
    <row r="9" spans="1:6" x14ac:dyDescent="0.2">
      <c r="A9" s="15"/>
      <c r="B9" s="16" t="s">
        <v>224</v>
      </c>
      <c r="C9" s="17"/>
      <c r="D9" s="17"/>
      <c r="E9" s="17"/>
      <c r="F9" s="17"/>
    </row>
    <row r="10" spans="1:6" x14ac:dyDescent="0.2">
      <c r="A10" s="15"/>
      <c r="B10" s="18"/>
      <c r="C10" s="17"/>
      <c r="D10" s="76"/>
      <c r="E10" s="79"/>
      <c r="F10" s="17"/>
    </row>
    <row r="11" spans="1:6" ht="30.75" customHeight="1" x14ac:dyDescent="0.25">
      <c r="A11" s="138"/>
      <c r="B11" s="137" t="s">
        <v>223</v>
      </c>
      <c r="C11" s="136"/>
      <c r="D11" s="136"/>
      <c r="E11" s="136"/>
      <c r="F11" s="136"/>
    </row>
    <row r="12" spans="1:6" ht="15" customHeight="1" x14ac:dyDescent="0.2">
      <c r="A12" s="19"/>
      <c r="B12" s="20"/>
      <c r="C12" s="11"/>
      <c r="D12" s="11"/>
      <c r="E12" s="11"/>
      <c r="F12" s="11"/>
    </row>
    <row r="13" spans="1:6" ht="13.8" x14ac:dyDescent="0.2">
      <c r="A13" s="633" t="s">
        <v>180</v>
      </c>
      <c r="B13" s="633"/>
      <c r="C13" s="11"/>
      <c r="D13" s="11"/>
      <c r="E13" s="11"/>
      <c r="F13" s="11"/>
    </row>
    <row r="14" spans="1:6" ht="10.8" thickBot="1" x14ac:dyDescent="0.25">
      <c r="A14" s="20"/>
      <c r="B14" s="20"/>
      <c r="C14" s="11"/>
      <c r="D14" s="21" t="s">
        <v>3</v>
      </c>
      <c r="E14" s="11"/>
      <c r="F14" s="11"/>
    </row>
    <row r="15" spans="1:6" ht="31.2" thickBot="1" x14ac:dyDescent="0.25">
      <c r="A15" s="22" t="s">
        <v>4</v>
      </c>
      <c r="B15" s="23" t="s">
        <v>5</v>
      </c>
      <c r="C15" s="24" t="s">
        <v>6</v>
      </c>
      <c r="D15" s="24" t="s">
        <v>7</v>
      </c>
      <c r="E15" s="24" t="s">
        <v>8</v>
      </c>
      <c r="F15" s="69" t="s">
        <v>9</v>
      </c>
    </row>
    <row r="16" spans="1:6" ht="21" thickBot="1" x14ac:dyDescent="0.25">
      <c r="A16" s="25">
        <v>741</v>
      </c>
      <c r="B16" s="26" t="s">
        <v>10</v>
      </c>
      <c r="C16" s="27"/>
      <c r="D16" s="28">
        <v>500000</v>
      </c>
      <c r="E16" s="28"/>
      <c r="F16" s="70">
        <f>SUM(D16:E16)</f>
        <v>500000</v>
      </c>
    </row>
    <row r="17" spans="1:6" ht="10.8" thickBot="1" x14ac:dyDescent="0.25">
      <c r="A17" s="29">
        <v>74237304</v>
      </c>
      <c r="B17" s="30" t="s">
        <v>120</v>
      </c>
      <c r="C17" s="31"/>
      <c r="D17" s="32">
        <v>20000000</v>
      </c>
      <c r="E17" s="32"/>
      <c r="F17" s="71">
        <f t="shared" ref="F17:F22" si="0">SUM(C17:E17)</f>
        <v>20000000</v>
      </c>
    </row>
    <row r="18" spans="1:6" ht="20.399999999999999" x14ac:dyDescent="0.2">
      <c r="A18" s="33">
        <v>74237305</v>
      </c>
      <c r="B18" s="34" t="s">
        <v>11</v>
      </c>
      <c r="C18" s="31"/>
      <c r="D18" s="32">
        <v>120814069</v>
      </c>
      <c r="E18" s="32"/>
      <c r="F18" s="71">
        <f t="shared" si="0"/>
        <v>120814069</v>
      </c>
    </row>
    <row r="19" spans="1:6" ht="10.8" thickBot="1" x14ac:dyDescent="0.25">
      <c r="A19" s="29">
        <v>74237310</v>
      </c>
      <c r="B19" s="30" t="s">
        <v>12</v>
      </c>
      <c r="C19" s="31"/>
      <c r="D19" s="32">
        <v>3000000</v>
      </c>
      <c r="E19" s="32"/>
      <c r="F19" s="71">
        <f t="shared" si="0"/>
        <v>3000000</v>
      </c>
    </row>
    <row r="20" spans="1:6" ht="20.399999999999999" x14ac:dyDescent="0.2">
      <c r="A20" s="33">
        <v>74237313</v>
      </c>
      <c r="B20" s="34" t="s">
        <v>13</v>
      </c>
      <c r="C20" s="31"/>
      <c r="D20" s="32">
        <v>25000000</v>
      </c>
      <c r="E20" s="32"/>
      <c r="F20" s="71">
        <f t="shared" si="0"/>
        <v>25000000</v>
      </c>
    </row>
    <row r="21" spans="1:6" ht="10.8" thickBot="1" x14ac:dyDescent="0.25">
      <c r="A21" s="29">
        <v>74237314</v>
      </c>
      <c r="B21" s="30" t="s">
        <v>14</v>
      </c>
      <c r="C21" s="31"/>
      <c r="D21" s="32">
        <v>28000000</v>
      </c>
      <c r="E21" s="32"/>
      <c r="F21" s="71">
        <f t="shared" si="0"/>
        <v>28000000</v>
      </c>
    </row>
    <row r="22" spans="1:6" ht="10.8" thickBot="1" x14ac:dyDescent="0.25">
      <c r="A22" s="29">
        <v>74237315</v>
      </c>
      <c r="B22" s="30" t="s">
        <v>15</v>
      </c>
      <c r="C22" s="31"/>
      <c r="D22" s="32">
        <v>4000000</v>
      </c>
      <c r="E22" s="32"/>
      <c r="F22" s="71">
        <f t="shared" si="0"/>
        <v>4000000</v>
      </c>
    </row>
    <row r="23" spans="1:6" ht="10.8" thickBot="1" x14ac:dyDescent="0.25">
      <c r="A23" s="35">
        <v>742</v>
      </c>
      <c r="B23" s="36" t="s">
        <v>16</v>
      </c>
      <c r="C23" s="37"/>
      <c r="D23" s="38">
        <f>SUM(D17:D22)</f>
        <v>200814069</v>
      </c>
      <c r="E23" s="38"/>
      <c r="F23" s="72">
        <f>SUM(F17:F22)</f>
        <v>200814069</v>
      </c>
    </row>
    <row r="24" spans="1:6" ht="21" thickBot="1" x14ac:dyDescent="0.25">
      <c r="A24" s="39">
        <v>772113</v>
      </c>
      <c r="B24" s="40" t="s">
        <v>121</v>
      </c>
      <c r="C24" s="31"/>
      <c r="D24" s="32"/>
      <c r="E24" s="32">
        <v>300000</v>
      </c>
      <c r="F24" s="71">
        <f>SUM(C24:E24)</f>
        <v>300000</v>
      </c>
    </row>
    <row r="25" spans="1:6" ht="10.8" thickBot="1" x14ac:dyDescent="0.25">
      <c r="A25" s="25">
        <v>772</v>
      </c>
      <c r="B25" s="41" t="s">
        <v>122</v>
      </c>
      <c r="C25" s="37"/>
      <c r="D25" s="38"/>
      <c r="E25" s="38">
        <f>SUM(E24)</f>
        <v>300000</v>
      </c>
      <c r="F25" s="72">
        <f>SUM(F24)</f>
        <v>300000</v>
      </c>
    </row>
    <row r="26" spans="1:6" ht="10.8" thickBot="1" x14ac:dyDescent="0.25">
      <c r="A26" s="29">
        <v>781112010</v>
      </c>
      <c r="B26" s="30" t="s">
        <v>17</v>
      </c>
      <c r="C26" s="31">
        <v>212907000</v>
      </c>
      <c r="D26" s="32"/>
      <c r="E26" s="32"/>
      <c r="F26" s="71">
        <f>SUM(C26:E26)</f>
        <v>212907000</v>
      </c>
    </row>
    <row r="27" spans="1:6" ht="10.8" thickBot="1" x14ac:dyDescent="0.25">
      <c r="A27" s="29">
        <v>781112011</v>
      </c>
      <c r="B27" s="30" t="s">
        <v>18</v>
      </c>
      <c r="C27" s="31">
        <v>56868000</v>
      </c>
      <c r="D27" s="32"/>
      <c r="E27" s="32"/>
      <c r="F27" s="71">
        <f>SUM(C27:E27)</f>
        <v>56868000</v>
      </c>
    </row>
    <row r="28" spans="1:6" ht="10.8" thickBot="1" x14ac:dyDescent="0.25">
      <c r="A28" s="25">
        <v>781</v>
      </c>
      <c r="B28" s="41" t="s">
        <v>123</v>
      </c>
      <c r="C28" s="37">
        <f>SUM(C16:C27)</f>
        <v>269775000</v>
      </c>
      <c r="D28" s="38"/>
      <c r="E28" s="32">
        <f>SUM(E26:E27)</f>
        <v>0</v>
      </c>
      <c r="F28" s="72">
        <f>SUM(F26:F27)</f>
        <v>269775000</v>
      </c>
    </row>
    <row r="29" spans="1:6" ht="10.8" thickBot="1" x14ac:dyDescent="0.25">
      <c r="A29" s="25">
        <v>79111107</v>
      </c>
      <c r="B29" s="41" t="s">
        <v>204</v>
      </c>
      <c r="C29" s="37"/>
      <c r="D29" s="38"/>
      <c r="E29" s="32">
        <v>7096980</v>
      </c>
      <c r="F29" s="72">
        <f t="shared" ref="F29:F34" si="1">SUM(C29:E29)</f>
        <v>7096980</v>
      </c>
    </row>
    <row r="30" spans="1:6" ht="10.8" thickBot="1" x14ac:dyDescent="0.25">
      <c r="A30" s="29">
        <v>812100</v>
      </c>
      <c r="B30" s="30" t="s">
        <v>19</v>
      </c>
      <c r="C30" s="31"/>
      <c r="D30" s="32">
        <v>1000000</v>
      </c>
      <c r="E30" s="32"/>
      <c r="F30" s="71">
        <f t="shared" si="1"/>
        <v>1000000</v>
      </c>
    </row>
    <row r="31" spans="1:6" ht="10.8" thickBot="1" x14ac:dyDescent="0.25">
      <c r="A31" s="25">
        <v>812</v>
      </c>
      <c r="B31" s="41" t="s">
        <v>20</v>
      </c>
      <c r="C31" s="37"/>
      <c r="D31" s="140">
        <v>1000000</v>
      </c>
      <c r="E31" s="38"/>
      <c r="F31" s="77">
        <f t="shared" si="1"/>
        <v>1000000</v>
      </c>
    </row>
    <row r="32" spans="1:6" ht="21" thickBot="1" x14ac:dyDescent="0.25">
      <c r="A32" s="33">
        <v>823121</v>
      </c>
      <c r="B32" s="34" t="s">
        <v>21</v>
      </c>
      <c r="C32" s="31"/>
      <c r="D32" s="32">
        <v>10000000</v>
      </c>
      <c r="E32" s="32"/>
      <c r="F32" s="71">
        <f t="shared" si="1"/>
        <v>10000000</v>
      </c>
    </row>
    <row r="33" spans="1:6" ht="10.8" thickBot="1" x14ac:dyDescent="0.25">
      <c r="A33" s="42">
        <v>823</v>
      </c>
      <c r="B33" s="43" t="s">
        <v>22</v>
      </c>
      <c r="C33" s="44"/>
      <c r="D33" s="78">
        <v>10000000</v>
      </c>
      <c r="E33" s="45"/>
      <c r="F33" s="77">
        <f t="shared" si="1"/>
        <v>10000000</v>
      </c>
    </row>
    <row r="34" spans="1:6" ht="10.8" thickBot="1" x14ac:dyDescent="0.25">
      <c r="A34" s="121">
        <v>911421</v>
      </c>
      <c r="B34" s="122" t="s">
        <v>203</v>
      </c>
      <c r="C34" s="123"/>
      <c r="D34" s="124">
        <v>10000000</v>
      </c>
      <c r="E34" s="125"/>
      <c r="F34" s="77">
        <f t="shared" si="1"/>
        <v>10000000</v>
      </c>
    </row>
    <row r="35" spans="1:6" ht="12.6" thickBot="1" x14ac:dyDescent="0.25">
      <c r="A35" s="46"/>
      <c r="B35" s="1" t="s">
        <v>23</v>
      </c>
      <c r="C35" s="2">
        <f>SUM(C16+C23+C25+C28+C31+C33)</f>
        <v>269775000</v>
      </c>
      <c r="D35" s="2">
        <f>SUM(D16+D23+D25+D28+D31+D33+D34)</f>
        <v>222314069</v>
      </c>
      <c r="E35" s="2">
        <f>SUM(E16+E23+E25+E29+E31+E33)</f>
        <v>7396980</v>
      </c>
      <c r="F35" s="3">
        <f>SUM(F16+F23+F25+F28+F29+F31+F33+F34)</f>
        <v>499486049</v>
      </c>
    </row>
    <row r="36" spans="1:6" x14ac:dyDescent="0.2">
      <c r="A36" s="21"/>
      <c r="B36" s="20"/>
      <c r="C36" s="11"/>
      <c r="D36" s="11"/>
      <c r="E36" s="11"/>
      <c r="F36" s="11"/>
    </row>
    <row r="37" spans="1:6" ht="10.8" thickBot="1" x14ac:dyDescent="0.25">
      <c r="A37" s="19"/>
      <c r="B37" s="20"/>
      <c r="C37" s="11"/>
      <c r="D37" s="11"/>
      <c r="E37" s="11"/>
      <c r="F37" s="11"/>
    </row>
    <row r="38" spans="1:6" ht="21" thickBot="1" x14ac:dyDescent="0.25">
      <c r="A38" s="47" t="s">
        <v>4</v>
      </c>
      <c r="B38" s="48" t="s">
        <v>24</v>
      </c>
      <c r="C38" s="49" t="s">
        <v>25</v>
      </c>
      <c r="D38" s="49" t="s">
        <v>26</v>
      </c>
      <c r="E38" s="49" t="s">
        <v>8</v>
      </c>
      <c r="F38" s="50" t="s">
        <v>27</v>
      </c>
    </row>
    <row r="39" spans="1:6" ht="10.8" thickBot="1" x14ac:dyDescent="0.25">
      <c r="A39" s="51">
        <v>411111</v>
      </c>
      <c r="B39" s="52" t="s">
        <v>28</v>
      </c>
      <c r="C39" s="53">
        <v>195000000</v>
      </c>
      <c r="D39" s="53">
        <v>3000000</v>
      </c>
      <c r="E39" s="53"/>
      <c r="F39" s="73">
        <f>SUM(C39:E39)</f>
        <v>198000000</v>
      </c>
    </row>
    <row r="40" spans="1:6" ht="10.8" thickBot="1" x14ac:dyDescent="0.25">
      <c r="A40" s="51">
        <v>411117</v>
      </c>
      <c r="B40" s="52" t="s">
        <v>179</v>
      </c>
      <c r="C40" s="53">
        <v>1000000</v>
      </c>
      <c r="D40" s="53">
        <v>0</v>
      </c>
      <c r="E40" s="53"/>
      <c r="F40" s="73">
        <f>SUM(C40:E40)</f>
        <v>1000000</v>
      </c>
    </row>
    <row r="41" spans="1:6" ht="10.8" thickBot="1" x14ac:dyDescent="0.25">
      <c r="A41" s="54">
        <v>411</v>
      </c>
      <c r="B41" s="55" t="s">
        <v>29</v>
      </c>
      <c r="C41" s="56">
        <f>SUM(C39:C40)</f>
        <v>196000000</v>
      </c>
      <c r="D41" s="56">
        <f>SUM(D39:D40)</f>
        <v>3000000</v>
      </c>
      <c r="E41" s="56">
        <f>SUM(E39:E40)</f>
        <v>0</v>
      </c>
      <c r="F41" s="56">
        <f>SUM(F39:F40)</f>
        <v>199000000</v>
      </c>
    </row>
    <row r="42" spans="1:6" ht="10.8" thickBot="1" x14ac:dyDescent="0.25">
      <c r="A42" s="51">
        <v>412111</v>
      </c>
      <c r="B42" s="52" t="s">
        <v>154</v>
      </c>
      <c r="C42" s="53">
        <v>23000000</v>
      </c>
      <c r="D42" s="53">
        <v>360000</v>
      </c>
      <c r="E42" s="53"/>
      <c r="F42" s="73">
        <f>SUM(C42:E42)</f>
        <v>23360000</v>
      </c>
    </row>
    <row r="43" spans="1:6" ht="10.8" thickBot="1" x14ac:dyDescent="0.25">
      <c r="A43" s="51">
        <v>412211</v>
      </c>
      <c r="B43" s="52" t="s">
        <v>155</v>
      </c>
      <c r="C43" s="53">
        <v>9500000</v>
      </c>
      <c r="D43" s="53">
        <v>155000</v>
      </c>
      <c r="E43" s="53"/>
      <c r="F43" s="73">
        <f>SUM(C43:E43)</f>
        <v>9655000</v>
      </c>
    </row>
    <row r="44" spans="1:6" ht="10.8" thickBot="1" x14ac:dyDescent="0.25">
      <c r="A44" s="54">
        <v>412</v>
      </c>
      <c r="B44" s="55" t="s">
        <v>30</v>
      </c>
      <c r="C44" s="56">
        <f>SUM(C42:C43)</f>
        <v>32500000</v>
      </c>
      <c r="D44" s="56">
        <f>SUM(D42:D43)</f>
        <v>515000</v>
      </c>
      <c r="E44" s="56">
        <f>SUM(E42:E43)</f>
        <v>0</v>
      </c>
      <c r="F44" s="56">
        <f>SUM(F42:F43)</f>
        <v>33015000</v>
      </c>
    </row>
    <row r="45" spans="1:6" ht="10.8" thickBot="1" x14ac:dyDescent="0.25">
      <c r="A45" s="51">
        <v>413142</v>
      </c>
      <c r="B45" s="52" t="s">
        <v>31</v>
      </c>
      <c r="C45" s="53"/>
      <c r="D45" s="53">
        <v>600000</v>
      </c>
      <c r="E45" s="53"/>
      <c r="F45" s="73">
        <f>SUM(C45:E45)</f>
        <v>600000</v>
      </c>
    </row>
    <row r="46" spans="1:6" ht="10.8" thickBot="1" x14ac:dyDescent="0.25">
      <c r="A46" s="51">
        <v>413151</v>
      </c>
      <c r="B46" s="52" t="s">
        <v>156</v>
      </c>
      <c r="C46" s="53">
        <v>1000000</v>
      </c>
      <c r="D46" s="53">
        <v>2850000</v>
      </c>
      <c r="E46" s="53"/>
      <c r="F46" s="73">
        <f>SUM(C46:E46)</f>
        <v>3850000</v>
      </c>
    </row>
    <row r="47" spans="1:6" ht="10.8" thickBot="1" x14ac:dyDescent="0.25">
      <c r="A47" s="54">
        <v>413</v>
      </c>
      <c r="B47" s="55" t="s">
        <v>32</v>
      </c>
      <c r="C47" s="56">
        <f>SUM(C45:C46)</f>
        <v>1000000</v>
      </c>
      <c r="D47" s="56">
        <f>SUM(D45:D46)</f>
        <v>3450000</v>
      </c>
      <c r="E47" s="56">
        <f>SUM(E45:E46)</f>
        <v>0</v>
      </c>
      <c r="F47" s="56">
        <f>SUM(F45:F46)</f>
        <v>4450000</v>
      </c>
    </row>
    <row r="48" spans="1:6" ht="10.8" thickBot="1" x14ac:dyDescent="0.25">
      <c r="A48" s="51">
        <v>414111</v>
      </c>
      <c r="B48" s="52" t="s">
        <v>33</v>
      </c>
      <c r="C48" s="57"/>
      <c r="D48" s="57"/>
      <c r="E48" s="53">
        <v>300000</v>
      </c>
      <c r="F48" s="73">
        <f>SUM(C48:E48)</f>
        <v>300000</v>
      </c>
    </row>
    <row r="49" spans="1:9" ht="10.8" thickBot="1" x14ac:dyDescent="0.25">
      <c r="A49" s="51">
        <v>414311</v>
      </c>
      <c r="B49" s="52" t="s">
        <v>34</v>
      </c>
      <c r="C49" s="53"/>
      <c r="D49" s="53">
        <v>2500000</v>
      </c>
      <c r="E49" s="53"/>
      <c r="F49" s="73">
        <f>SUM(C49:E49)</f>
        <v>2500000</v>
      </c>
    </row>
    <row r="50" spans="1:9" ht="21" thickBot="1" x14ac:dyDescent="0.25">
      <c r="A50" s="51">
        <v>414314</v>
      </c>
      <c r="B50" s="52" t="s">
        <v>35</v>
      </c>
      <c r="C50" s="53"/>
      <c r="D50" s="53">
        <v>100000</v>
      </c>
      <c r="E50" s="53"/>
      <c r="F50" s="73">
        <f>SUM(C50:E50)</f>
        <v>100000</v>
      </c>
    </row>
    <row r="51" spans="1:9" ht="10.8" thickBot="1" x14ac:dyDescent="0.25">
      <c r="A51" s="51">
        <v>414411</v>
      </c>
      <c r="B51" s="52" t="s">
        <v>124</v>
      </c>
      <c r="C51" s="53"/>
      <c r="D51" s="53">
        <v>100000</v>
      </c>
      <c r="E51" s="53"/>
      <c r="F51" s="73">
        <f>SUM(C51:E51)</f>
        <v>100000</v>
      </c>
    </row>
    <row r="52" spans="1:9" ht="10.8" thickBot="1" x14ac:dyDescent="0.25">
      <c r="A52" s="54">
        <v>414</v>
      </c>
      <c r="B52" s="55" t="s">
        <v>36</v>
      </c>
      <c r="C52" s="56">
        <f>SUM(C48:C51)</f>
        <v>0</v>
      </c>
      <c r="D52" s="56">
        <f>SUM(D48:D51)</f>
        <v>2700000</v>
      </c>
      <c r="E52" s="56">
        <f>SUM(E48:E51)</f>
        <v>300000</v>
      </c>
      <c r="F52" s="56">
        <f>SUM(F48:F51)</f>
        <v>3000000</v>
      </c>
    </row>
    <row r="53" spans="1:9" ht="10.8" thickBot="1" x14ac:dyDescent="0.25">
      <c r="A53" s="54">
        <v>416111</v>
      </c>
      <c r="B53" s="55" t="s">
        <v>37</v>
      </c>
      <c r="C53" s="56"/>
      <c r="D53" s="56">
        <v>2500000</v>
      </c>
      <c r="E53" s="56"/>
      <c r="F53" s="56">
        <f>SUM(C53:E53)</f>
        <v>2500000</v>
      </c>
    </row>
    <row r="54" spans="1:9" ht="22.2" thickBot="1" x14ac:dyDescent="0.25">
      <c r="A54" s="58">
        <v>41</v>
      </c>
      <c r="B54" s="59" t="s">
        <v>116</v>
      </c>
      <c r="C54" s="60">
        <f>SUM(C41+C44+C47+C52+C53)</f>
        <v>229500000</v>
      </c>
      <c r="D54" s="60">
        <f>SUM(D41+D44+D47+D52+D53)</f>
        <v>12165000</v>
      </c>
      <c r="E54" s="60">
        <f>SUM(E41+E44+E47+E52+E53)</f>
        <v>300000</v>
      </c>
      <c r="F54" s="60">
        <f>SUM(F41+F44+F47+F52+F53)</f>
        <v>241965000</v>
      </c>
    </row>
    <row r="55" spans="1:9" ht="10.8" thickBot="1" x14ac:dyDescent="0.25">
      <c r="A55" s="51">
        <v>421111</v>
      </c>
      <c r="B55" s="52" t="s">
        <v>38</v>
      </c>
      <c r="C55" s="53">
        <v>600000</v>
      </c>
      <c r="D55" s="53">
        <v>200000</v>
      </c>
      <c r="E55" s="53"/>
      <c r="F55" s="73">
        <f>SUM(C55:E55)</f>
        <v>800000</v>
      </c>
    </row>
    <row r="56" spans="1:9" ht="10.8" thickBot="1" x14ac:dyDescent="0.25">
      <c r="A56" s="51">
        <v>421121</v>
      </c>
      <c r="B56" s="52" t="s">
        <v>39</v>
      </c>
      <c r="C56" s="53">
        <v>170000</v>
      </c>
      <c r="D56" s="53">
        <v>60000</v>
      </c>
      <c r="E56" s="53"/>
      <c r="F56" s="73">
        <f t="shared" ref="F56:F73" si="2">SUM(C56:E56)</f>
        <v>230000</v>
      </c>
    </row>
    <row r="57" spans="1:9" ht="10.8" thickBot="1" x14ac:dyDescent="0.25">
      <c r="A57" s="51">
        <v>421211</v>
      </c>
      <c r="B57" s="52" t="s">
        <v>40</v>
      </c>
      <c r="C57" s="53">
        <v>5000000</v>
      </c>
      <c r="D57" s="53">
        <v>5800000</v>
      </c>
      <c r="E57" s="53"/>
      <c r="F57" s="73">
        <f t="shared" si="2"/>
        <v>10800000</v>
      </c>
      <c r="I57" s="74"/>
    </row>
    <row r="58" spans="1:9" ht="10.8" thickBot="1" x14ac:dyDescent="0.25">
      <c r="A58" s="51">
        <v>421221</v>
      </c>
      <c r="B58" s="52" t="s">
        <v>41</v>
      </c>
      <c r="C58" s="53">
        <v>8000000</v>
      </c>
      <c r="D58" s="53">
        <v>11250000</v>
      </c>
      <c r="E58" s="53"/>
      <c r="F58" s="73">
        <f t="shared" si="2"/>
        <v>19250000</v>
      </c>
    </row>
    <row r="59" spans="1:9" ht="10.8" thickBot="1" x14ac:dyDescent="0.25">
      <c r="A59" s="51">
        <v>421311</v>
      </c>
      <c r="B59" s="52" t="s">
        <v>176</v>
      </c>
      <c r="C59" s="53">
        <v>50000</v>
      </c>
      <c r="D59" s="53">
        <v>50000</v>
      </c>
      <c r="E59" s="53"/>
      <c r="F59" s="73">
        <f t="shared" si="2"/>
        <v>100000</v>
      </c>
    </row>
    <row r="60" spans="1:9" ht="10.8" thickBot="1" x14ac:dyDescent="0.25">
      <c r="A60" s="51">
        <v>421321</v>
      </c>
      <c r="B60" s="52" t="s">
        <v>42</v>
      </c>
      <c r="C60" s="53">
        <v>100000</v>
      </c>
      <c r="D60" s="53">
        <v>300000</v>
      </c>
      <c r="E60" s="53"/>
      <c r="F60" s="73">
        <f t="shared" si="2"/>
        <v>400000</v>
      </c>
    </row>
    <row r="61" spans="1:9" ht="10.8" thickBot="1" x14ac:dyDescent="0.25">
      <c r="A61" s="51">
        <v>421323</v>
      </c>
      <c r="B61" s="52" t="s">
        <v>135</v>
      </c>
      <c r="C61" s="53">
        <v>500000</v>
      </c>
      <c r="D61" s="53">
        <v>2500000</v>
      </c>
      <c r="E61" s="53"/>
      <c r="F61" s="73">
        <f t="shared" si="2"/>
        <v>3000000</v>
      </c>
    </row>
    <row r="62" spans="1:9" ht="10.8" thickBot="1" x14ac:dyDescent="0.25">
      <c r="A62" s="51">
        <v>421324</v>
      </c>
      <c r="B62" s="52" t="s">
        <v>43</v>
      </c>
      <c r="C62" s="53">
        <v>100000</v>
      </c>
      <c r="D62" s="53">
        <v>449450</v>
      </c>
      <c r="E62" s="53"/>
      <c r="F62" s="73">
        <f t="shared" si="2"/>
        <v>549450</v>
      </c>
    </row>
    <row r="63" spans="1:9" ht="10.8" thickBot="1" x14ac:dyDescent="0.25">
      <c r="A63" s="51">
        <v>421325</v>
      </c>
      <c r="B63" s="52" t="s">
        <v>177</v>
      </c>
      <c r="C63" s="53">
        <v>200000</v>
      </c>
      <c r="D63" s="53">
        <v>400000</v>
      </c>
      <c r="E63" s="53"/>
      <c r="F63" s="73">
        <f t="shared" si="2"/>
        <v>600000</v>
      </c>
    </row>
    <row r="64" spans="1:9" ht="10.8" thickBot="1" x14ac:dyDescent="0.25">
      <c r="A64" s="51">
        <v>421411</v>
      </c>
      <c r="B64" s="52" t="s">
        <v>44</v>
      </c>
      <c r="C64" s="53">
        <v>300000</v>
      </c>
      <c r="D64" s="53">
        <v>876000</v>
      </c>
      <c r="E64" s="53"/>
      <c r="F64" s="73">
        <f t="shared" si="2"/>
        <v>1176000</v>
      </c>
    </row>
    <row r="65" spans="1:6" ht="10.8" thickBot="1" x14ac:dyDescent="0.25">
      <c r="A65" s="51">
        <v>421412</v>
      </c>
      <c r="B65" s="52" t="s">
        <v>45</v>
      </c>
      <c r="C65" s="53"/>
      <c r="D65" s="53">
        <v>100000</v>
      </c>
      <c r="E65" s="53"/>
      <c r="F65" s="73">
        <f t="shared" si="2"/>
        <v>100000</v>
      </c>
    </row>
    <row r="66" spans="1:6" ht="10.8" thickBot="1" x14ac:dyDescent="0.25">
      <c r="A66" s="51">
        <v>421414</v>
      </c>
      <c r="B66" s="52" t="s">
        <v>46</v>
      </c>
      <c r="C66" s="53">
        <v>100000</v>
      </c>
      <c r="D66" s="53">
        <v>596000</v>
      </c>
      <c r="E66" s="53"/>
      <c r="F66" s="73">
        <f t="shared" si="2"/>
        <v>696000</v>
      </c>
    </row>
    <row r="67" spans="1:6" ht="10.8" thickBot="1" x14ac:dyDescent="0.25">
      <c r="A67" s="51">
        <v>421422</v>
      </c>
      <c r="B67" s="52" t="s">
        <v>47</v>
      </c>
      <c r="C67" s="53">
        <v>50000</v>
      </c>
      <c r="D67" s="53">
        <v>200000</v>
      </c>
      <c r="E67" s="53"/>
      <c r="F67" s="73">
        <f t="shared" si="2"/>
        <v>250000</v>
      </c>
    </row>
    <row r="68" spans="1:6" ht="10.8" thickBot="1" x14ac:dyDescent="0.25">
      <c r="A68" s="51">
        <v>421511</v>
      </c>
      <c r="B68" s="52" t="s">
        <v>48</v>
      </c>
      <c r="C68" s="53">
        <v>50000</v>
      </c>
      <c r="D68" s="53">
        <v>150000</v>
      </c>
      <c r="E68" s="53"/>
      <c r="F68" s="73">
        <f t="shared" si="2"/>
        <v>200000</v>
      </c>
    </row>
    <row r="69" spans="1:6" ht="10.8" thickBot="1" x14ac:dyDescent="0.25">
      <c r="A69" s="51">
        <v>421512</v>
      </c>
      <c r="B69" s="52" t="s">
        <v>49</v>
      </c>
      <c r="C69" s="53">
        <v>50000</v>
      </c>
      <c r="D69" s="53">
        <v>50000</v>
      </c>
      <c r="E69" s="53"/>
      <c r="F69" s="73">
        <f t="shared" si="2"/>
        <v>100000</v>
      </c>
    </row>
    <row r="70" spans="1:6" ht="12" customHeight="1" thickBot="1" x14ac:dyDescent="0.25">
      <c r="A70" s="51">
        <v>421521</v>
      </c>
      <c r="B70" s="52" t="s">
        <v>125</v>
      </c>
      <c r="C70" s="53">
        <v>50000</v>
      </c>
      <c r="D70" s="53">
        <v>50000</v>
      </c>
      <c r="E70" s="53"/>
      <c r="F70" s="73">
        <f t="shared" si="2"/>
        <v>100000</v>
      </c>
    </row>
    <row r="71" spans="1:6" ht="10.8" thickBot="1" x14ac:dyDescent="0.25">
      <c r="A71" s="51">
        <v>421522</v>
      </c>
      <c r="B71" s="52" t="s">
        <v>50</v>
      </c>
      <c r="C71" s="53">
        <v>51000</v>
      </c>
      <c r="D71" s="53">
        <v>49000</v>
      </c>
      <c r="E71" s="53"/>
      <c r="F71" s="73">
        <f t="shared" si="2"/>
        <v>100000</v>
      </c>
    </row>
    <row r="72" spans="1:6" ht="21" thickBot="1" x14ac:dyDescent="0.25">
      <c r="A72" s="51">
        <v>421523</v>
      </c>
      <c r="B72" s="52" t="s">
        <v>51</v>
      </c>
      <c r="C72" s="53"/>
      <c r="D72" s="53">
        <v>100000</v>
      </c>
      <c r="E72" s="53"/>
      <c r="F72" s="73">
        <f t="shared" si="2"/>
        <v>100000</v>
      </c>
    </row>
    <row r="73" spans="1:6" ht="10.8" thickBot="1" x14ac:dyDescent="0.25">
      <c r="A73" s="51">
        <v>421911</v>
      </c>
      <c r="B73" s="52" t="s">
        <v>178</v>
      </c>
      <c r="C73" s="53"/>
      <c r="D73" s="53">
        <v>200000</v>
      </c>
      <c r="E73" s="53"/>
      <c r="F73" s="73">
        <f t="shared" si="2"/>
        <v>200000</v>
      </c>
    </row>
    <row r="74" spans="1:6" s="99" customFormat="1" ht="10.8" thickBot="1" x14ac:dyDescent="0.25">
      <c r="A74" s="80">
        <v>421</v>
      </c>
      <c r="B74" s="81" t="s">
        <v>52</v>
      </c>
      <c r="C74" s="82">
        <f>SUM(C55:C72)</f>
        <v>15371000</v>
      </c>
      <c r="D74" s="82">
        <f>SUM(D55:D73)</f>
        <v>23380450</v>
      </c>
      <c r="E74" s="82">
        <f>SUM(E55:E72)</f>
        <v>0</v>
      </c>
      <c r="F74" s="82">
        <f>SUM(F55:F73)</f>
        <v>38751450</v>
      </c>
    </row>
    <row r="75" spans="1:6" ht="10.8" thickBot="1" x14ac:dyDescent="0.25">
      <c r="A75" s="51">
        <v>422111</v>
      </c>
      <c r="B75" s="52" t="s">
        <v>53</v>
      </c>
      <c r="C75" s="53"/>
      <c r="D75" s="53">
        <v>450000</v>
      </c>
      <c r="E75" s="53"/>
      <c r="F75" s="73">
        <f>SUM(C75:E75)</f>
        <v>450000</v>
      </c>
    </row>
    <row r="76" spans="1:6" ht="10.8" thickBot="1" x14ac:dyDescent="0.25">
      <c r="A76" s="51">
        <v>422121</v>
      </c>
      <c r="B76" s="52" t="s">
        <v>54</v>
      </c>
      <c r="C76" s="53"/>
      <c r="D76" s="53">
        <v>150000</v>
      </c>
      <c r="E76" s="53"/>
      <c r="F76" s="73">
        <f t="shared" ref="F76:F83" si="3">SUM(C76:E76)</f>
        <v>150000</v>
      </c>
    </row>
    <row r="77" spans="1:6" ht="10.8" thickBot="1" x14ac:dyDescent="0.25">
      <c r="A77" s="51">
        <v>422131</v>
      </c>
      <c r="B77" s="52" t="s">
        <v>55</v>
      </c>
      <c r="C77" s="53"/>
      <c r="D77" s="53">
        <v>240000</v>
      </c>
      <c r="E77" s="53"/>
      <c r="F77" s="73">
        <f t="shared" si="3"/>
        <v>240000</v>
      </c>
    </row>
    <row r="78" spans="1:6" ht="10.8" thickBot="1" x14ac:dyDescent="0.25">
      <c r="A78" s="51">
        <v>422199</v>
      </c>
      <c r="B78" s="52" t="s">
        <v>138</v>
      </c>
      <c r="C78" s="53"/>
      <c r="D78" s="53">
        <v>100000</v>
      </c>
      <c r="E78" s="53"/>
      <c r="F78" s="73">
        <f t="shared" si="3"/>
        <v>100000</v>
      </c>
    </row>
    <row r="79" spans="1:6" ht="21" thickBot="1" x14ac:dyDescent="0.25">
      <c r="A79" s="51">
        <v>422211</v>
      </c>
      <c r="B79" s="52" t="s">
        <v>126</v>
      </c>
      <c r="C79" s="53"/>
      <c r="D79" s="53">
        <v>300000</v>
      </c>
      <c r="E79" s="53"/>
      <c r="F79" s="73">
        <f t="shared" si="3"/>
        <v>300000</v>
      </c>
    </row>
    <row r="80" spans="1:6" ht="21" thickBot="1" x14ac:dyDescent="0.25">
      <c r="A80" s="51">
        <v>422221</v>
      </c>
      <c r="B80" s="52" t="s">
        <v>56</v>
      </c>
      <c r="C80" s="53"/>
      <c r="D80" s="53">
        <v>600000</v>
      </c>
      <c r="E80" s="53"/>
      <c r="F80" s="73">
        <f t="shared" si="3"/>
        <v>600000</v>
      </c>
    </row>
    <row r="81" spans="1:6" ht="21" thickBot="1" x14ac:dyDescent="0.25">
      <c r="A81" s="51">
        <v>422231</v>
      </c>
      <c r="B81" s="52" t="s">
        <v>175</v>
      </c>
      <c r="C81" s="53"/>
      <c r="D81" s="53">
        <v>600000</v>
      </c>
      <c r="E81" s="53"/>
      <c r="F81" s="73">
        <f t="shared" si="3"/>
        <v>600000</v>
      </c>
    </row>
    <row r="82" spans="1:6" ht="21" thickBot="1" x14ac:dyDescent="0.25">
      <c r="A82" s="51">
        <v>422299</v>
      </c>
      <c r="B82" s="52" t="s">
        <v>139</v>
      </c>
      <c r="C82" s="53"/>
      <c r="D82" s="53">
        <v>150000</v>
      </c>
      <c r="E82" s="53"/>
      <c r="F82" s="73">
        <f t="shared" si="3"/>
        <v>150000</v>
      </c>
    </row>
    <row r="83" spans="1:6" ht="10.8" thickBot="1" x14ac:dyDescent="0.25">
      <c r="A83" s="51">
        <v>422391</v>
      </c>
      <c r="B83" s="52" t="s">
        <v>57</v>
      </c>
      <c r="C83" s="53">
        <v>1000000</v>
      </c>
      <c r="D83" s="53">
        <v>3000000</v>
      </c>
      <c r="E83" s="53"/>
      <c r="F83" s="73">
        <f t="shared" si="3"/>
        <v>4000000</v>
      </c>
    </row>
    <row r="84" spans="1:6" s="99" customFormat="1" ht="10.8" thickBot="1" x14ac:dyDescent="0.25">
      <c r="A84" s="111">
        <v>422</v>
      </c>
      <c r="B84" s="112" t="s">
        <v>58</v>
      </c>
      <c r="C84" s="113">
        <f>SUM(C75:C83)</f>
        <v>1000000</v>
      </c>
      <c r="D84" s="113">
        <f>SUM(D75:D83)</f>
        <v>5590000</v>
      </c>
      <c r="E84" s="113">
        <f>SUM(E75:E83)</f>
        <v>0</v>
      </c>
      <c r="F84" s="113">
        <f>SUM(F75:F83)</f>
        <v>6590000</v>
      </c>
    </row>
    <row r="85" spans="1:6" ht="10.8" thickBot="1" x14ac:dyDescent="0.25">
      <c r="A85" s="51">
        <v>423291</v>
      </c>
      <c r="B85" s="52" t="s">
        <v>59</v>
      </c>
      <c r="C85" s="53">
        <v>500000</v>
      </c>
      <c r="D85" s="53">
        <v>1900000</v>
      </c>
      <c r="E85" s="53"/>
      <c r="F85" s="73">
        <f>SUM(C85:E85)</f>
        <v>2400000</v>
      </c>
    </row>
    <row r="86" spans="1:6" ht="10.8" thickBot="1" x14ac:dyDescent="0.25">
      <c r="A86" s="51">
        <v>423111</v>
      </c>
      <c r="B86" s="52" t="s">
        <v>182</v>
      </c>
      <c r="C86" s="53"/>
      <c r="D86" s="53">
        <v>500000</v>
      </c>
      <c r="E86" s="53"/>
      <c r="F86" s="73">
        <f>SUM(C86:E86)</f>
        <v>500000</v>
      </c>
    </row>
    <row r="87" spans="1:6" ht="21" thickBot="1" x14ac:dyDescent="0.25">
      <c r="A87" s="51">
        <v>423311</v>
      </c>
      <c r="B87" s="52" t="s">
        <v>149</v>
      </c>
      <c r="C87" s="53"/>
      <c r="D87" s="53">
        <v>500000</v>
      </c>
      <c r="E87" s="53"/>
      <c r="F87" s="73">
        <f>SUM(C87:E87)</f>
        <v>500000</v>
      </c>
    </row>
    <row r="88" spans="1:6" ht="10.8" thickBot="1" x14ac:dyDescent="0.25">
      <c r="A88" s="51">
        <v>423321</v>
      </c>
      <c r="B88" s="52" t="s">
        <v>60</v>
      </c>
      <c r="C88" s="53"/>
      <c r="D88" s="53">
        <v>300000</v>
      </c>
      <c r="E88" s="53"/>
      <c r="F88" s="73">
        <f t="shared" ref="F88:F107" si="4">SUM(C88:E88)</f>
        <v>300000</v>
      </c>
    </row>
    <row r="89" spans="1:6" ht="10.8" thickBot="1" x14ac:dyDescent="0.25">
      <c r="A89" s="51">
        <v>423323</v>
      </c>
      <c r="B89" s="52" t="s">
        <v>133</v>
      </c>
      <c r="C89" s="53"/>
      <c r="D89" s="53">
        <v>300000</v>
      </c>
      <c r="E89" s="53"/>
      <c r="F89" s="73">
        <f t="shared" si="4"/>
        <v>300000</v>
      </c>
    </row>
    <row r="90" spans="1:6" ht="10.8" thickBot="1" x14ac:dyDescent="0.25">
      <c r="A90" s="51">
        <v>42339901</v>
      </c>
      <c r="B90" s="52" t="s">
        <v>160</v>
      </c>
      <c r="C90" s="53"/>
      <c r="D90" s="53">
        <v>1200000</v>
      </c>
      <c r="E90" s="53"/>
      <c r="F90" s="73">
        <f t="shared" si="4"/>
        <v>1200000</v>
      </c>
    </row>
    <row r="91" spans="1:6" ht="10.8" thickBot="1" x14ac:dyDescent="0.25">
      <c r="A91" s="51">
        <v>423431</v>
      </c>
      <c r="B91" s="52" t="s">
        <v>61</v>
      </c>
      <c r="C91" s="53"/>
      <c r="D91" s="53">
        <v>4800000</v>
      </c>
      <c r="E91" s="53"/>
      <c r="F91" s="73">
        <f t="shared" si="4"/>
        <v>4800000</v>
      </c>
    </row>
    <row r="92" spans="1:6" ht="10.8" thickBot="1" x14ac:dyDescent="0.25">
      <c r="A92" s="51">
        <v>423432</v>
      </c>
      <c r="B92" s="52" t="s">
        <v>62</v>
      </c>
      <c r="C92" s="53"/>
      <c r="D92" s="53">
        <v>700000</v>
      </c>
      <c r="E92" s="53"/>
      <c r="F92" s="73">
        <f t="shared" si="4"/>
        <v>700000</v>
      </c>
    </row>
    <row r="93" spans="1:6" ht="10.8" thickBot="1" x14ac:dyDescent="0.25">
      <c r="A93" s="51">
        <v>423449</v>
      </c>
      <c r="B93" s="52" t="s">
        <v>140</v>
      </c>
      <c r="C93" s="53"/>
      <c r="D93" s="53">
        <v>144000</v>
      </c>
      <c r="E93" s="53"/>
      <c r="F93" s="73">
        <f t="shared" si="4"/>
        <v>144000</v>
      </c>
    </row>
    <row r="94" spans="1:6" ht="21" thickBot="1" x14ac:dyDescent="0.25">
      <c r="A94" s="51">
        <v>423521</v>
      </c>
      <c r="B94" s="52" t="s">
        <v>151</v>
      </c>
      <c r="C94" s="53"/>
      <c r="D94" s="53">
        <v>800000</v>
      </c>
      <c r="E94" s="53"/>
      <c r="F94" s="73">
        <f t="shared" si="4"/>
        <v>800000</v>
      </c>
    </row>
    <row r="95" spans="1:6" ht="10.8" thickBot="1" x14ac:dyDescent="0.25">
      <c r="A95" s="51">
        <v>423541</v>
      </c>
      <c r="B95" s="52" t="s">
        <v>166</v>
      </c>
      <c r="C95" s="53"/>
      <c r="D95" s="53">
        <v>5800209</v>
      </c>
      <c r="E95" s="53"/>
      <c r="F95" s="73">
        <f t="shared" si="4"/>
        <v>5800209</v>
      </c>
    </row>
    <row r="96" spans="1:6" ht="10.8" thickBot="1" x14ac:dyDescent="0.25">
      <c r="A96" s="51">
        <v>423542</v>
      </c>
      <c r="B96" s="52" t="s">
        <v>150</v>
      </c>
      <c r="C96" s="53"/>
      <c r="D96" s="53">
        <v>150000</v>
      </c>
      <c r="E96" s="53"/>
      <c r="F96" s="73">
        <f t="shared" si="4"/>
        <v>150000</v>
      </c>
    </row>
    <row r="97" spans="1:7" ht="10.8" thickBot="1" x14ac:dyDescent="0.25">
      <c r="A97" s="51">
        <v>423591</v>
      </c>
      <c r="B97" s="52" t="s">
        <v>63</v>
      </c>
      <c r="C97" s="53"/>
      <c r="D97" s="53">
        <v>1700000</v>
      </c>
      <c r="E97" s="53"/>
      <c r="F97" s="73">
        <f t="shared" si="4"/>
        <v>1700000</v>
      </c>
    </row>
    <row r="98" spans="1:7" ht="21" thickBot="1" x14ac:dyDescent="0.25">
      <c r="A98" s="51">
        <v>42359901</v>
      </c>
      <c r="B98" s="52" t="s">
        <v>64</v>
      </c>
      <c r="C98" s="53"/>
      <c r="D98" s="53">
        <v>600000</v>
      </c>
      <c r="E98" s="53"/>
      <c r="F98" s="73">
        <f t="shared" si="4"/>
        <v>600000</v>
      </c>
    </row>
    <row r="99" spans="1:7" ht="21" thickBot="1" x14ac:dyDescent="0.25">
      <c r="A99" s="51">
        <v>42359903</v>
      </c>
      <c r="B99" s="52" t="s">
        <v>131</v>
      </c>
      <c r="C99" s="53"/>
      <c r="D99" s="53">
        <v>600000</v>
      </c>
      <c r="E99" s="53"/>
      <c r="F99" s="73">
        <f t="shared" si="4"/>
        <v>600000</v>
      </c>
    </row>
    <row r="100" spans="1:7" ht="21" thickBot="1" x14ac:dyDescent="0.25">
      <c r="A100" s="51">
        <v>42359904</v>
      </c>
      <c r="B100" s="52" t="s">
        <v>153</v>
      </c>
      <c r="C100" s="53"/>
      <c r="D100" s="53">
        <v>500000</v>
      </c>
      <c r="E100" s="53"/>
      <c r="F100" s="73">
        <f t="shared" si="4"/>
        <v>500000</v>
      </c>
    </row>
    <row r="101" spans="1:7" ht="10.8" thickBot="1" x14ac:dyDescent="0.25">
      <c r="A101" s="51">
        <v>42359905</v>
      </c>
      <c r="B101" s="52" t="s">
        <v>152</v>
      </c>
      <c r="C101" s="53"/>
      <c r="D101" s="53">
        <v>500000</v>
      </c>
      <c r="E101" s="53"/>
      <c r="F101" s="73">
        <f t="shared" si="4"/>
        <v>500000</v>
      </c>
    </row>
    <row r="102" spans="1:7" ht="10.8" thickBot="1" x14ac:dyDescent="0.25">
      <c r="A102" s="51">
        <v>42359906</v>
      </c>
      <c r="B102" s="52" t="s">
        <v>65</v>
      </c>
      <c r="C102" s="53"/>
      <c r="D102" s="53">
        <v>4000000</v>
      </c>
      <c r="E102" s="53"/>
      <c r="F102" s="73">
        <f t="shared" si="4"/>
        <v>4000000</v>
      </c>
    </row>
    <row r="103" spans="1:7" ht="21" thickBot="1" x14ac:dyDescent="0.25">
      <c r="A103" s="51">
        <v>42359907</v>
      </c>
      <c r="B103" s="52" t="s">
        <v>66</v>
      </c>
      <c r="C103" s="53">
        <v>100000</v>
      </c>
      <c r="D103" s="53">
        <v>106000</v>
      </c>
      <c r="E103" s="53"/>
      <c r="F103" s="73">
        <f t="shared" si="4"/>
        <v>206000</v>
      </c>
    </row>
    <row r="104" spans="1:7" ht="21" thickBot="1" x14ac:dyDescent="0.25">
      <c r="A104" s="51">
        <v>42359910</v>
      </c>
      <c r="B104" s="52" t="s">
        <v>183</v>
      </c>
      <c r="C104" s="53"/>
      <c r="D104" s="53">
        <v>310000</v>
      </c>
      <c r="E104" s="53"/>
      <c r="F104" s="73">
        <f t="shared" si="4"/>
        <v>310000</v>
      </c>
    </row>
    <row r="105" spans="1:7" ht="21" thickBot="1" x14ac:dyDescent="0.25">
      <c r="A105" s="51">
        <v>42359911</v>
      </c>
      <c r="B105" s="52" t="s">
        <v>225</v>
      </c>
      <c r="C105" s="53"/>
      <c r="D105" s="53"/>
      <c r="E105" s="53"/>
      <c r="F105" s="73"/>
      <c r="G105" s="12" t="s">
        <v>226</v>
      </c>
    </row>
    <row r="106" spans="1:7" ht="10.8" thickBot="1" x14ac:dyDescent="0.25">
      <c r="A106" s="51">
        <v>423711</v>
      </c>
      <c r="B106" s="52" t="s">
        <v>67</v>
      </c>
      <c r="C106" s="53"/>
      <c r="D106" s="53">
        <v>600000</v>
      </c>
      <c r="E106" s="53"/>
      <c r="F106" s="73">
        <f t="shared" si="4"/>
        <v>600000</v>
      </c>
    </row>
    <row r="107" spans="1:7" ht="10.8" thickBot="1" x14ac:dyDescent="0.25">
      <c r="A107" s="51">
        <v>423911</v>
      </c>
      <c r="B107" s="52" t="s">
        <v>136</v>
      </c>
      <c r="C107" s="53"/>
      <c r="D107" s="53">
        <v>10000</v>
      </c>
      <c r="E107" s="53"/>
      <c r="F107" s="73">
        <f t="shared" si="4"/>
        <v>10000</v>
      </c>
    </row>
    <row r="108" spans="1:7" s="99" customFormat="1" ht="10.8" thickBot="1" x14ac:dyDescent="0.25">
      <c r="A108" s="111">
        <v>423</v>
      </c>
      <c r="B108" s="112" t="s">
        <v>68</v>
      </c>
      <c r="C108" s="113">
        <f>SUM(C85:C106)</f>
        <v>600000</v>
      </c>
      <c r="D108" s="113">
        <f>SUM(D85:D107)</f>
        <v>26020209</v>
      </c>
      <c r="E108" s="113">
        <f>SUM(E85:E106)</f>
        <v>0</v>
      </c>
      <c r="F108" s="113">
        <f>SUM(F85:F107)</f>
        <v>26620209</v>
      </c>
    </row>
    <row r="109" spans="1:7" s="99" customFormat="1" ht="10.8" thickBot="1" x14ac:dyDescent="0.25">
      <c r="A109" s="51">
        <v>424331</v>
      </c>
      <c r="B109" s="52" t="s">
        <v>69</v>
      </c>
      <c r="C109" s="53">
        <v>1000000</v>
      </c>
      <c r="D109" s="53">
        <v>900000</v>
      </c>
      <c r="E109" s="53"/>
      <c r="F109" s="73">
        <f>SUM(C109:E109)</f>
        <v>1900000</v>
      </c>
    </row>
    <row r="110" spans="1:7" s="99" customFormat="1" ht="10.8" thickBot="1" x14ac:dyDescent="0.25">
      <c r="A110" s="51">
        <v>424911</v>
      </c>
      <c r="B110" s="52" t="s">
        <v>70</v>
      </c>
      <c r="C110" s="53"/>
      <c r="D110" s="53">
        <v>2716799</v>
      </c>
      <c r="E110" s="53"/>
      <c r="F110" s="73">
        <f>SUM(C110:E110)</f>
        <v>2716799</v>
      </c>
    </row>
    <row r="111" spans="1:7" s="99" customFormat="1" ht="10.8" thickBot="1" x14ac:dyDescent="0.25">
      <c r="A111" s="111">
        <v>424</v>
      </c>
      <c r="B111" s="112" t="s">
        <v>71</v>
      </c>
      <c r="C111" s="113">
        <f>SUM(C109:C110)</f>
        <v>1000000</v>
      </c>
      <c r="D111" s="113">
        <f>SUM(D109:D110)</f>
        <v>3616799</v>
      </c>
      <c r="E111" s="113">
        <f>SUM(E109:E110)</f>
        <v>0</v>
      </c>
      <c r="F111" s="113">
        <f>SUM(F109:F110)</f>
        <v>4616799</v>
      </c>
    </row>
    <row r="112" spans="1:7" ht="12.75" customHeight="1" thickBot="1" x14ac:dyDescent="0.25">
      <c r="A112" s="51">
        <v>425117</v>
      </c>
      <c r="B112" s="52" t="s">
        <v>72</v>
      </c>
      <c r="C112" s="53">
        <v>20000</v>
      </c>
      <c r="D112" s="53">
        <v>55000</v>
      </c>
      <c r="E112" s="53"/>
      <c r="F112" s="73">
        <f t="shared" ref="F112:F120" si="5">SUM(C112:E112)</f>
        <v>75000</v>
      </c>
    </row>
    <row r="113" spans="1:6" ht="26.25" customHeight="1" thickBot="1" x14ac:dyDescent="0.25">
      <c r="A113" s="51">
        <v>425119</v>
      </c>
      <c r="B113" s="52" t="s">
        <v>164</v>
      </c>
      <c r="C113" s="53">
        <v>2000000</v>
      </c>
      <c r="D113" s="53">
        <v>5200000</v>
      </c>
      <c r="E113" s="53"/>
      <c r="F113" s="73">
        <f t="shared" si="5"/>
        <v>7200000</v>
      </c>
    </row>
    <row r="114" spans="1:6" ht="12.75" customHeight="1" thickBot="1" x14ac:dyDescent="0.25">
      <c r="A114" s="51">
        <v>425211</v>
      </c>
      <c r="B114" s="52" t="s">
        <v>73</v>
      </c>
      <c r="C114" s="53"/>
      <c r="D114" s="53">
        <v>360000</v>
      </c>
      <c r="E114" s="53"/>
      <c r="F114" s="73">
        <f t="shared" si="5"/>
        <v>360000</v>
      </c>
    </row>
    <row r="115" spans="1:6" ht="12.75" customHeight="1" thickBot="1" x14ac:dyDescent="0.25">
      <c r="A115" s="51">
        <v>425222</v>
      </c>
      <c r="B115" s="52" t="s">
        <v>74</v>
      </c>
      <c r="C115" s="53">
        <v>20000</v>
      </c>
      <c r="D115" s="53">
        <v>100000</v>
      </c>
      <c r="E115" s="53"/>
      <c r="F115" s="73">
        <f t="shared" si="5"/>
        <v>120000</v>
      </c>
    </row>
    <row r="116" spans="1:6" ht="12.75" customHeight="1" thickBot="1" x14ac:dyDescent="0.25">
      <c r="A116" s="51">
        <v>425223</v>
      </c>
      <c r="B116" s="52" t="s">
        <v>75</v>
      </c>
      <c r="C116" s="53">
        <v>40000</v>
      </c>
      <c r="D116" s="53">
        <v>200000</v>
      </c>
      <c r="E116" s="53"/>
      <c r="F116" s="73">
        <f t="shared" si="5"/>
        <v>240000</v>
      </c>
    </row>
    <row r="117" spans="1:6" ht="12.75" customHeight="1" thickBot="1" x14ac:dyDescent="0.25">
      <c r="A117" s="51">
        <v>425225</v>
      </c>
      <c r="B117" s="52" t="s">
        <v>76</v>
      </c>
      <c r="C117" s="53">
        <v>459000</v>
      </c>
      <c r="D117" s="53">
        <v>2541000</v>
      </c>
      <c r="E117" s="53"/>
      <c r="F117" s="73">
        <f t="shared" si="5"/>
        <v>3000000</v>
      </c>
    </row>
    <row r="118" spans="1:6" ht="12.75" customHeight="1" thickBot="1" x14ac:dyDescent="0.25">
      <c r="A118" s="51">
        <v>425229</v>
      </c>
      <c r="B118" s="52" t="s">
        <v>77</v>
      </c>
      <c r="C118" s="53">
        <v>20000</v>
      </c>
      <c r="D118" s="53">
        <v>100000</v>
      </c>
      <c r="E118" s="53"/>
      <c r="F118" s="73">
        <f t="shared" si="5"/>
        <v>120000</v>
      </c>
    </row>
    <row r="119" spans="1:6" ht="21" thickBot="1" x14ac:dyDescent="0.25">
      <c r="A119" s="51">
        <v>425251</v>
      </c>
      <c r="B119" s="52" t="s">
        <v>78</v>
      </c>
      <c r="C119" s="53">
        <v>500000</v>
      </c>
      <c r="D119" s="53">
        <v>700000</v>
      </c>
      <c r="E119" s="53"/>
      <c r="F119" s="73">
        <f t="shared" si="5"/>
        <v>1200000</v>
      </c>
    </row>
    <row r="120" spans="1:6" ht="10.8" thickBot="1" x14ac:dyDescent="0.25">
      <c r="A120" s="51">
        <v>425291</v>
      </c>
      <c r="B120" s="52" t="s">
        <v>79</v>
      </c>
      <c r="C120" s="53">
        <v>20000</v>
      </c>
      <c r="D120" s="53">
        <v>100000</v>
      </c>
      <c r="E120" s="53"/>
      <c r="F120" s="73">
        <f t="shared" si="5"/>
        <v>120000</v>
      </c>
    </row>
    <row r="121" spans="1:6" s="99" customFormat="1" ht="10.8" thickBot="1" x14ac:dyDescent="0.25">
      <c r="A121" s="108">
        <v>425</v>
      </c>
      <c r="B121" s="109" t="s">
        <v>127</v>
      </c>
      <c r="C121" s="110">
        <f>SUM(C112:C120)</f>
        <v>3079000</v>
      </c>
      <c r="D121" s="110">
        <f>SUM(D112:D120)</f>
        <v>9356000</v>
      </c>
      <c r="E121" s="110">
        <f>SUM(E112:E120)</f>
        <v>0</v>
      </c>
      <c r="F121" s="110">
        <f>SUM(F112:F120)</f>
        <v>12435000</v>
      </c>
    </row>
    <row r="122" spans="1:6" ht="12.75" customHeight="1" thickBot="1" x14ac:dyDescent="0.25">
      <c r="A122" s="51">
        <v>426111</v>
      </c>
      <c r="B122" s="52" t="s">
        <v>80</v>
      </c>
      <c r="C122" s="53">
        <v>826371</v>
      </c>
      <c r="D122" s="53">
        <v>1000000</v>
      </c>
      <c r="E122" s="53"/>
      <c r="F122" s="73">
        <f>SUM(C122:E122)</f>
        <v>1826371</v>
      </c>
    </row>
    <row r="123" spans="1:6" ht="12.75" customHeight="1" thickBot="1" x14ac:dyDescent="0.25">
      <c r="A123" s="51">
        <v>426121</v>
      </c>
      <c r="B123" s="52" t="s">
        <v>81</v>
      </c>
      <c r="C123" s="53"/>
      <c r="D123" s="53">
        <v>1475052</v>
      </c>
      <c r="E123" s="53"/>
      <c r="F123" s="73">
        <f t="shared" ref="F123:F140" si="6">SUM(C123:E123)</f>
        <v>1475052</v>
      </c>
    </row>
    <row r="124" spans="1:6" ht="12.75" customHeight="1" thickBot="1" x14ac:dyDescent="0.25">
      <c r="A124" s="51">
        <v>426131</v>
      </c>
      <c r="B124" s="52" t="s">
        <v>82</v>
      </c>
      <c r="C124" s="53"/>
      <c r="D124" s="53">
        <v>588000</v>
      </c>
      <c r="E124" s="53"/>
      <c r="F124" s="73">
        <f t="shared" si="6"/>
        <v>588000</v>
      </c>
    </row>
    <row r="125" spans="1:6" ht="12.75" customHeight="1" thickBot="1" x14ac:dyDescent="0.25">
      <c r="A125" s="51">
        <v>426311</v>
      </c>
      <c r="B125" s="52" t="s">
        <v>83</v>
      </c>
      <c r="C125" s="53"/>
      <c r="D125" s="53">
        <v>300000</v>
      </c>
      <c r="E125" s="53"/>
      <c r="F125" s="73">
        <f t="shared" si="6"/>
        <v>300000</v>
      </c>
    </row>
    <row r="126" spans="1:6" ht="12.75" customHeight="1" thickBot="1" x14ac:dyDescent="0.25">
      <c r="A126" s="51">
        <v>426411</v>
      </c>
      <c r="B126" s="52" t="s">
        <v>84</v>
      </c>
      <c r="C126" s="53">
        <v>500000</v>
      </c>
      <c r="D126" s="53">
        <v>3626800</v>
      </c>
      <c r="E126" s="53"/>
      <c r="F126" s="73">
        <f t="shared" si="6"/>
        <v>4126800</v>
      </c>
    </row>
    <row r="127" spans="1:6" ht="12.75" customHeight="1" thickBot="1" x14ac:dyDescent="0.25">
      <c r="A127" s="51">
        <v>426591</v>
      </c>
      <c r="B127" s="52" t="s">
        <v>137</v>
      </c>
      <c r="C127" s="53">
        <v>50000</v>
      </c>
      <c r="D127" s="53">
        <v>50000</v>
      </c>
      <c r="E127" s="53"/>
      <c r="F127" s="73">
        <f t="shared" si="6"/>
        <v>100000</v>
      </c>
    </row>
    <row r="128" spans="1:6" ht="12.75" customHeight="1" thickBot="1" x14ac:dyDescent="0.25">
      <c r="A128" s="51">
        <v>426711</v>
      </c>
      <c r="B128" s="52" t="s">
        <v>85</v>
      </c>
      <c r="C128" s="53">
        <v>500000</v>
      </c>
      <c r="D128" s="53">
        <v>996424</v>
      </c>
      <c r="E128" s="53"/>
      <c r="F128" s="73">
        <f t="shared" si="6"/>
        <v>1496424</v>
      </c>
    </row>
    <row r="129" spans="1:12" ht="12.75" customHeight="1" thickBot="1" x14ac:dyDescent="0.25">
      <c r="A129" s="51">
        <v>426751</v>
      </c>
      <c r="B129" s="52" t="s">
        <v>86</v>
      </c>
      <c r="C129" s="53">
        <v>3505068</v>
      </c>
      <c r="D129" s="53">
        <v>4976430</v>
      </c>
      <c r="E129" s="53"/>
      <c r="F129" s="73">
        <f t="shared" si="6"/>
        <v>8481498</v>
      </c>
    </row>
    <row r="130" spans="1:12" ht="12.75" customHeight="1" thickBot="1" x14ac:dyDescent="0.25">
      <c r="A130" s="51">
        <v>42679101</v>
      </c>
      <c r="B130" s="52" t="s">
        <v>87</v>
      </c>
      <c r="C130" s="53">
        <v>840339</v>
      </c>
      <c r="D130" s="53">
        <v>2000000</v>
      </c>
      <c r="E130" s="53"/>
      <c r="F130" s="73">
        <f t="shared" si="6"/>
        <v>2840339</v>
      </c>
    </row>
    <row r="131" spans="1:12" ht="12.75" customHeight="1" thickBot="1" x14ac:dyDescent="0.25">
      <c r="A131" s="51">
        <v>42679102</v>
      </c>
      <c r="B131" s="52" t="s">
        <v>88</v>
      </c>
      <c r="C131" s="53">
        <v>1000000</v>
      </c>
      <c r="D131" s="53">
        <v>1100622</v>
      </c>
      <c r="E131" s="53"/>
      <c r="F131" s="73">
        <f t="shared" si="6"/>
        <v>2100622</v>
      </c>
    </row>
    <row r="132" spans="1:12" ht="12.75" customHeight="1" thickBot="1" x14ac:dyDescent="0.25">
      <c r="A132" s="51">
        <v>426811</v>
      </c>
      <c r="B132" s="52" t="s">
        <v>89</v>
      </c>
      <c r="C132" s="53">
        <v>2000000</v>
      </c>
      <c r="D132" s="53">
        <v>8168450</v>
      </c>
      <c r="E132" s="53"/>
      <c r="F132" s="73">
        <f t="shared" si="6"/>
        <v>10168450</v>
      </c>
    </row>
    <row r="133" spans="1:12" ht="12.75" customHeight="1" thickBot="1" x14ac:dyDescent="0.25">
      <c r="A133" s="51">
        <v>426821</v>
      </c>
      <c r="B133" s="52" t="s">
        <v>165</v>
      </c>
      <c r="C133" s="53">
        <v>4000000</v>
      </c>
      <c r="D133" s="53">
        <v>8500000</v>
      </c>
      <c r="E133" s="53"/>
      <c r="F133" s="73">
        <f t="shared" si="6"/>
        <v>12500000</v>
      </c>
    </row>
    <row r="134" spans="1:12" ht="12.75" customHeight="1" thickBot="1" x14ac:dyDescent="0.25">
      <c r="A134" s="51">
        <v>426822</v>
      </c>
      <c r="B134" s="52" t="s">
        <v>163</v>
      </c>
      <c r="C134" s="53">
        <v>50000</v>
      </c>
      <c r="D134" s="53">
        <v>150000</v>
      </c>
      <c r="E134" s="53"/>
      <c r="F134" s="73">
        <f t="shared" si="6"/>
        <v>200000</v>
      </c>
    </row>
    <row r="135" spans="1:12" ht="12.75" customHeight="1" thickBot="1" x14ac:dyDescent="0.25">
      <c r="A135" s="51">
        <v>426823</v>
      </c>
      <c r="B135" s="52" t="s">
        <v>90</v>
      </c>
      <c r="C135" s="53">
        <v>4000000</v>
      </c>
      <c r="D135" s="53">
        <v>16000000</v>
      </c>
      <c r="E135" s="53"/>
      <c r="F135" s="73">
        <f t="shared" si="6"/>
        <v>20000000</v>
      </c>
    </row>
    <row r="136" spans="1:12" ht="12.75" customHeight="1" thickBot="1" x14ac:dyDescent="0.25">
      <c r="A136" s="51">
        <v>426911</v>
      </c>
      <c r="B136" s="52" t="s">
        <v>91</v>
      </c>
      <c r="C136" s="53">
        <v>72610</v>
      </c>
      <c r="D136" s="53">
        <v>200000</v>
      </c>
      <c r="E136" s="53"/>
      <c r="F136" s="73">
        <f t="shared" si="6"/>
        <v>272610</v>
      </c>
    </row>
    <row r="137" spans="1:12" ht="12.75" customHeight="1" thickBot="1" x14ac:dyDescent="0.25">
      <c r="A137" s="51">
        <v>42691301</v>
      </c>
      <c r="B137" s="52" t="s">
        <v>92</v>
      </c>
      <c r="C137" s="53">
        <v>574746</v>
      </c>
      <c r="D137" s="53">
        <v>5327326</v>
      </c>
      <c r="E137" s="53"/>
      <c r="F137" s="73">
        <f t="shared" si="6"/>
        <v>5902072</v>
      </c>
    </row>
    <row r="138" spans="1:12" ht="12.75" customHeight="1" thickBot="1" x14ac:dyDescent="0.25">
      <c r="A138" s="51">
        <v>42691302</v>
      </c>
      <c r="B138" s="52" t="s">
        <v>93</v>
      </c>
      <c r="C138" s="53">
        <v>205866</v>
      </c>
      <c r="D138" s="53">
        <v>600000</v>
      </c>
      <c r="E138" s="53"/>
      <c r="F138" s="73">
        <f t="shared" si="6"/>
        <v>805866</v>
      </c>
    </row>
    <row r="139" spans="1:12" ht="12.75" customHeight="1" thickBot="1" x14ac:dyDescent="0.25">
      <c r="A139" s="51">
        <v>42691303</v>
      </c>
      <c r="B139" s="52" t="s">
        <v>94</v>
      </c>
      <c r="C139" s="53">
        <v>100000</v>
      </c>
      <c r="D139" s="53">
        <v>320000</v>
      </c>
      <c r="E139" s="53"/>
      <c r="F139" s="73">
        <f t="shared" si="6"/>
        <v>420000</v>
      </c>
    </row>
    <row r="140" spans="1:12" ht="12.75" customHeight="1" thickBot="1" x14ac:dyDescent="0.25">
      <c r="A140" s="51">
        <v>42691904</v>
      </c>
      <c r="B140" s="52" t="s">
        <v>95</v>
      </c>
      <c r="C140" s="53">
        <v>1000000</v>
      </c>
      <c r="D140" s="53">
        <v>3741968</v>
      </c>
      <c r="E140" s="53"/>
      <c r="F140" s="73">
        <f t="shared" si="6"/>
        <v>4741968</v>
      </c>
    </row>
    <row r="141" spans="1:12" s="99" customFormat="1" ht="10.8" thickBot="1" x14ac:dyDescent="0.25">
      <c r="A141" s="111">
        <v>426</v>
      </c>
      <c r="B141" s="112" t="s">
        <v>96</v>
      </c>
      <c r="C141" s="113">
        <f>SUM(C122:C140)</f>
        <v>19225000</v>
      </c>
      <c r="D141" s="113">
        <f>SUM(D122:D140)</f>
        <v>59121072</v>
      </c>
      <c r="E141" s="113">
        <f>SUM(E122:E140)</f>
        <v>0</v>
      </c>
      <c r="F141" s="113">
        <f>SUM(F122:F140)</f>
        <v>78346072</v>
      </c>
    </row>
    <row r="142" spans="1:12" s="99" customFormat="1" ht="22.2" thickBot="1" x14ac:dyDescent="0.25">
      <c r="A142" s="61">
        <v>42</v>
      </c>
      <c r="B142" s="62" t="s">
        <v>97</v>
      </c>
      <c r="C142" s="56">
        <f>SUM(C74+C84++C108+C111+C121+C141)</f>
        <v>40275000</v>
      </c>
      <c r="D142" s="56">
        <f>SUM(D74+D84++D108+D111+D121+D141)</f>
        <v>127084530</v>
      </c>
      <c r="E142" s="56">
        <f>SUM(E74+E84++E108+E111+E121+E141)</f>
        <v>0</v>
      </c>
      <c r="F142" s="56">
        <f>SUM(F74+F84++F108+F111+F121+F141)</f>
        <v>167359530</v>
      </c>
      <c r="G142" s="12"/>
      <c r="H142" s="12"/>
      <c r="I142" s="12"/>
      <c r="J142" s="12"/>
      <c r="K142" s="12"/>
      <c r="L142" s="12"/>
    </row>
    <row r="143" spans="1:12" s="99" customFormat="1" ht="10.8" thickBot="1" x14ac:dyDescent="0.25">
      <c r="A143" s="51">
        <v>431211</v>
      </c>
      <c r="B143" s="52" t="s">
        <v>98</v>
      </c>
      <c r="C143" s="53"/>
      <c r="D143" s="53">
        <v>2000000</v>
      </c>
      <c r="E143" s="53"/>
      <c r="F143" s="73">
        <f>SUM(C143:E143)</f>
        <v>2000000</v>
      </c>
      <c r="G143" s="12"/>
      <c r="H143" s="12"/>
      <c r="I143" s="12"/>
      <c r="J143" s="12"/>
      <c r="K143" s="12"/>
      <c r="L143" s="12"/>
    </row>
    <row r="144" spans="1:12" s="99" customFormat="1" ht="10.8" thickBot="1" x14ac:dyDescent="0.25">
      <c r="A144" s="54">
        <v>43</v>
      </c>
      <c r="B144" s="55" t="s">
        <v>99</v>
      </c>
      <c r="C144" s="56">
        <f>SUM(C143)</f>
        <v>0</v>
      </c>
      <c r="D144" s="56">
        <v>2000000</v>
      </c>
      <c r="E144" s="56">
        <f>SUM(E143)</f>
        <v>0</v>
      </c>
      <c r="F144" s="56">
        <f>SUM(F143)</f>
        <v>2000000</v>
      </c>
      <c r="G144" s="12"/>
      <c r="H144" s="12"/>
      <c r="I144" s="12"/>
      <c r="J144" s="12"/>
      <c r="K144" s="12"/>
      <c r="L144" s="12"/>
    </row>
    <row r="145" spans="1:12" s="99" customFormat="1" ht="10.8" thickBot="1" x14ac:dyDescent="0.25">
      <c r="A145" s="51">
        <v>441511</v>
      </c>
      <c r="B145" s="52" t="s">
        <v>100</v>
      </c>
      <c r="C145" s="53"/>
      <c r="D145" s="53">
        <v>350000</v>
      </c>
      <c r="E145" s="53"/>
      <c r="F145" s="73">
        <f>SUM(C145:E145)</f>
        <v>350000</v>
      </c>
      <c r="G145" s="12"/>
      <c r="H145" s="12"/>
      <c r="I145" s="12"/>
      <c r="J145" s="12"/>
      <c r="K145" s="12"/>
      <c r="L145" s="12"/>
    </row>
    <row r="146" spans="1:12" s="99" customFormat="1" ht="21" thickBot="1" x14ac:dyDescent="0.25">
      <c r="A146" s="51">
        <v>441411</v>
      </c>
      <c r="B146" s="52" t="s">
        <v>211</v>
      </c>
      <c r="C146" s="53"/>
      <c r="D146" s="53">
        <v>390267</v>
      </c>
      <c r="E146" s="53"/>
      <c r="F146" s="73">
        <f>SUM(C146:E146)</f>
        <v>390267</v>
      </c>
      <c r="G146" s="12"/>
      <c r="H146" s="12"/>
      <c r="I146" s="12"/>
      <c r="J146" s="12"/>
      <c r="K146" s="12"/>
      <c r="L146" s="12"/>
    </row>
    <row r="147" spans="1:12" s="99" customFormat="1" ht="11.4" thickBot="1" x14ac:dyDescent="0.25">
      <c r="A147" s="54">
        <v>44</v>
      </c>
      <c r="B147" s="62" t="s">
        <v>101</v>
      </c>
      <c r="C147" s="56">
        <f>SUM(C145)</f>
        <v>0</v>
      </c>
      <c r="D147" s="56">
        <v>350000</v>
      </c>
      <c r="E147" s="56">
        <f>SUM(E145)</f>
        <v>0</v>
      </c>
      <c r="F147" s="56">
        <f>SUM(F145:F146)</f>
        <v>740267</v>
      </c>
      <c r="G147" s="12"/>
      <c r="H147" s="12"/>
      <c r="I147" s="12"/>
      <c r="J147" s="12"/>
      <c r="K147" s="12"/>
      <c r="L147" s="12"/>
    </row>
    <row r="148" spans="1:12" s="99" customFormat="1" ht="10.8" thickBot="1" x14ac:dyDescent="0.25">
      <c r="A148" s="51">
        <v>482131</v>
      </c>
      <c r="B148" s="52" t="s">
        <v>102</v>
      </c>
      <c r="C148" s="53"/>
      <c r="D148" s="53">
        <v>120000</v>
      </c>
      <c r="E148" s="53"/>
      <c r="F148" s="73">
        <f>SUM(C148:E148)</f>
        <v>120000</v>
      </c>
      <c r="G148" s="12"/>
      <c r="H148" s="12"/>
      <c r="I148" s="12"/>
      <c r="J148" s="12"/>
      <c r="K148" s="12"/>
      <c r="L148" s="12"/>
    </row>
    <row r="149" spans="1:12" s="99" customFormat="1" ht="10.8" thickBot="1" x14ac:dyDescent="0.25">
      <c r="A149" s="51">
        <v>482191</v>
      </c>
      <c r="B149" s="52" t="s">
        <v>103</v>
      </c>
      <c r="C149" s="53"/>
      <c r="D149" s="53">
        <v>2500000</v>
      </c>
      <c r="E149" s="53"/>
      <c r="F149" s="73">
        <f>SUM(C149:E149)</f>
        <v>2500000</v>
      </c>
      <c r="G149" s="12"/>
      <c r="H149" s="12"/>
      <c r="I149" s="12"/>
      <c r="J149" s="12"/>
      <c r="K149" s="12"/>
      <c r="L149" s="12"/>
    </row>
    <row r="150" spans="1:12" s="99" customFormat="1" ht="10.8" thickBot="1" x14ac:dyDescent="0.25">
      <c r="A150" s="51">
        <v>482200</v>
      </c>
      <c r="B150" s="52" t="s">
        <v>104</v>
      </c>
      <c r="C150" s="53"/>
      <c r="D150" s="53">
        <v>1600000</v>
      </c>
      <c r="E150" s="53"/>
      <c r="F150" s="73">
        <f>SUM(C150:E150)</f>
        <v>1600000</v>
      </c>
      <c r="G150" s="12"/>
      <c r="H150" s="12"/>
      <c r="I150" s="12"/>
      <c r="J150" s="12"/>
      <c r="K150" s="12"/>
      <c r="L150" s="12"/>
    </row>
    <row r="151" spans="1:12" s="99" customFormat="1" ht="10.8" thickBot="1" x14ac:dyDescent="0.25">
      <c r="A151" s="111">
        <v>482</v>
      </c>
      <c r="B151" s="112" t="s">
        <v>105</v>
      </c>
      <c r="C151" s="113">
        <f>SUM(C148:C150)</f>
        <v>0</v>
      </c>
      <c r="D151" s="113">
        <f>SUM(D148:D150)</f>
        <v>4220000</v>
      </c>
      <c r="E151" s="113">
        <f>SUM(E148:E150)</f>
        <v>0</v>
      </c>
      <c r="F151" s="113">
        <f>SUM(F148:F150)</f>
        <v>4220000</v>
      </c>
    </row>
    <row r="152" spans="1:12" s="99" customFormat="1" ht="10.8" thickBot="1" x14ac:dyDescent="0.25">
      <c r="A152" s="111">
        <v>483</v>
      </c>
      <c r="B152" s="112" t="s">
        <v>106</v>
      </c>
      <c r="C152" s="113"/>
      <c r="D152" s="113">
        <v>700000</v>
      </c>
      <c r="E152" s="113"/>
      <c r="F152" s="113">
        <f>SUM(C152:D152)</f>
        <v>700000</v>
      </c>
    </row>
    <row r="153" spans="1:12" s="99" customFormat="1" ht="11.4" thickBot="1" x14ac:dyDescent="0.25">
      <c r="A153" s="61">
        <v>48</v>
      </c>
      <c r="B153" s="62" t="s">
        <v>107</v>
      </c>
      <c r="C153" s="56">
        <f>SUM(C151:C152)</f>
        <v>0</v>
      </c>
      <c r="D153" s="56">
        <f>SUM(D151:D152)</f>
        <v>4920000</v>
      </c>
      <c r="E153" s="56">
        <f>SUM(E151:E152)</f>
        <v>0</v>
      </c>
      <c r="F153" s="56">
        <f>SUM(F151:F152)</f>
        <v>4920000</v>
      </c>
      <c r="G153" s="12"/>
      <c r="H153" s="12"/>
      <c r="I153" s="12"/>
      <c r="J153" s="12"/>
      <c r="K153" s="12"/>
      <c r="L153" s="12"/>
    </row>
    <row r="154" spans="1:12" s="99" customFormat="1" ht="21" thickBot="1" x14ac:dyDescent="0.25">
      <c r="A154" s="54">
        <v>4</v>
      </c>
      <c r="B154" s="55" t="s">
        <v>108</v>
      </c>
      <c r="C154" s="56">
        <f>SUM(C54+C142+C144+C147+C153)</f>
        <v>269775000</v>
      </c>
      <c r="D154" s="56">
        <f>SUM(D54+D142+D144+D147+D153)</f>
        <v>146519530</v>
      </c>
      <c r="E154" s="56">
        <f>SUM(E54+E142+E144+E147+E153)</f>
        <v>300000</v>
      </c>
      <c r="F154" s="56">
        <f>SUM(F54+F142+F144+F147+F153)</f>
        <v>416984797</v>
      </c>
      <c r="G154" s="12"/>
      <c r="H154" s="12"/>
      <c r="I154" s="12"/>
      <c r="J154" s="12"/>
      <c r="K154" s="12"/>
      <c r="L154" s="12"/>
    </row>
    <row r="155" spans="1:12" s="99" customFormat="1" ht="10.8" thickBot="1" x14ac:dyDescent="0.25">
      <c r="A155" s="54">
        <v>5</v>
      </c>
      <c r="B155" s="63" t="s">
        <v>132</v>
      </c>
      <c r="C155" s="56">
        <f>SUM(C156:C175)</f>
        <v>0</v>
      </c>
      <c r="D155" s="56">
        <f>SUM(D156:D176)</f>
        <v>75404272</v>
      </c>
      <c r="E155" s="56">
        <f>SUM(E156:E175)</f>
        <v>7096980</v>
      </c>
      <c r="F155" s="56">
        <f>SUM(F156:F175)</f>
        <v>78691728</v>
      </c>
      <c r="G155" s="12"/>
      <c r="H155" s="12"/>
      <c r="I155" s="12"/>
      <c r="J155" s="12"/>
      <c r="K155" s="12"/>
      <c r="L155" s="12"/>
    </row>
    <row r="156" spans="1:12" s="99" customFormat="1" ht="31.2" thickBot="1" x14ac:dyDescent="0.25">
      <c r="A156" s="51" t="s">
        <v>144</v>
      </c>
      <c r="B156" s="52" t="s">
        <v>141</v>
      </c>
      <c r="C156" s="57"/>
      <c r="D156" s="53">
        <v>6000000</v>
      </c>
      <c r="E156" s="53"/>
      <c r="F156" s="73">
        <f t="shared" ref="F156:F166" si="7">SUM(C156:E156)</f>
        <v>6000000</v>
      </c>
      <c r="G156" s="12"/>
      <c r="H156" s="12"/>
      <c r="I156" s="12"/>
      <c r="J156" s="12"/>
      <c r="K156" s="12"/>
      <c r="L156" s="12"/>
    </row>
    <row r="157" spans="1:12" s="99" customFormat="1" ht="21" thickBot="1" x14ac:dyDescent="0.25">
      <c r="A157" s="51" t="s">
        <v>187</v>
      </c>
      <c r="B157" s="52" t="s">
        <v>188</v>
      </c>
      <c r="C157" s="57"/>
      <c r="D157" s="53">
        <v>2400000</v>
      </c>
      <c r="E157" s="53"/>
      <c r="F157" s="73">
        <f t="shared" si="7"/>
        <v>2400000</v>
      </c>
      <c r="G157" s="12"/>
      <c r="H157" s="12"/>
      <c r="I157" s="12"/>
      <c r="J157" s="12"/>
      <c r="K157" s="12"/>
      <c r="L157" s="12"/>
    </row>
    <row r="158" spans="1:12" s="99" customFormat="1" ht="31.2" thickBot="1" x14ac:dyDescent="0.25">
      <c r="A158" s="51" t="s">
        <v>146</v>
      </c>
      <c r="B158" s="52" t="s">
        <v>142</v>
      </c>
      <c r="C158" s="57"/>
      <c r="D158" s="53">
        <v>7200000</v>
      </c>
      <c r="E158" s="53"/>
      <c r="F158" s="73">
        <f t="shared" si="7"/>
        <v>7200000</v>
      </c>
      <c r="G158" s="12"/>
      <c r="H158" s="12"/>
      <c r="I158" s="12"/>
      <c r="J158" s="12"/>
      <c r="K158" s="12"/>
      <c r="L158" s="12"/>
    </row>
    <row r="159" spans="1:12" s="99" customFormat="1" ht="31.2" thickBot="1" x14ac:dyDescent="0.25">
      <c r="A159" s="51" t="s">
        <v>145</v>
      </c>
      <c r="B159" s="52" t="s">
        <v>201</v>
      </c>
      <c r="C159" s="57"/>
      <c r="D159" s="53">
        <v>1700000</v>
      </c>
      <c r="E159" s="53"/>
      <c r="F159" s="73">
        <f t="shared" si="7"/>
        <v>1700000</v>
      </c>
      <c r="G159" s="12"/>
      <c r="H159" s="12"/>
      <c r="I159" s="12"/>
      <c r="J159" s="12"/>
      <c r="K159" s="12"/>
      <c r="L159" s="12"/>
    </row>
    <row r="160" spans="1:12" s="99" customFormat="1" ht="21" thickBot="1" x14ac:dyDescent="0.25">
      <c r="A160" s="51" t="s">
        <v>147</v>
      </c>
      <c r="B160" s="52" t="s">
        <v>143</v>
      </c>
      <c r="C160" s="57"/>
      <c r="D160" s="53">
        <v>1200000</v>
      </c>
      <c r="E160" s="53"/>
      <c r="F160" s="73">
        <f t="shared" si="7"/>
        <v>1200000</v>
      </c>
      <c r="G160" s="12"/>
      <c r="H160" s="12"/>
      <c r="I160" s="12"/>
      <c r="J160" s="12"/>
      <c r="K160" s="12"/>
      <c r="L160" s="12"/>
    </row>
    <row r="161" spans="1:12" s="99" customFormat="1" ht="21" thickBot="1" x14ac:dyDescent="0.25">
      <c r="A161" s="51" t="s">
        <v>184</v>
      </c>
      <c r="B161" s="52" t="s">
        <v>185</v>
      </c>
      <c r="C161" s="57"/>
      <c r="D161" s="53">
        <v>3600000</v>
      </c>
      <c r="E161" s="53"/>
      <c r="F161" s="73">
        <f t="shared" si="7"/>
        <v>3600000</v>
      </c>
      <c r="G161" s="12"/>
      <c r="H161" s="12"/>
      <c r="I161" s="12"/>
      <c r="J161" s="12"/>
      <c r="K161" s="12"/>
      <c r="L161" s="12"/>
    </row>
    <row r="162" spans="1:12" s="99" customFormat="1" ht="31.2" thickBot="1" x14ac:dyDescent="0.25">
      <c r="A162" s="51" t="s">
        <v>148</v>
      </c>
      <c r="B162" s="52" t="s">
        <v>159</v>
      </c>
      <c r="C162" s="57"/>
      <c r="D162" s="53">
        <v>6000000</v>
      </c>
      <c r="E162" s="53"/>
      <c r="F162" s="73">
        <f t="shared" si="7"/>
        <v>6000000</v>
      </c>
      <c r="G162" s="12"/>
      <c r="H162" s="12"/>
      <c r="I162" s="12"/>
      <c r="J162" s="12"/>
      <c r="K162" s="12"/>
      <c r="L162" s="12"/>
    </row>
    <row r="163" spans="1:12" s="99" customFormat="1" ht="21" thickBot="1" x14ac:dyDescent="0.25">
      <c r="A163" s="51" t="s">
        <v>148</v>
      </c>
      <c r="B163" s="52" t="s">
        <v>199</v>
      </c>
      <c r="C163" s="57"/>
      <c r="D163" s="53">
        <v>1800000</v>
      </c>
      <c r="E163" s="53"/>
      <c r="F163" s="73">
        <f t="shared" si="7"/>
        <v>1800000</v>
      </c>
      <c r="G163" s="12"/>
      <c r="H163" s="12"/>
      <c r="I163" s="12"/>
      <c r="J163" s="12"/>
      <c r="K163" s="12"/>
      <c r="L163" s="12"/>
    </row>
    <row r="164" spans="1:12" s="99" customFormat="1" ht="21" thickBot="1" x14ac:dyDescent="0.25">
      <c r="A164" s="51" t="s">
        <v>191</v>
      </c>
      <c r="B164" s="52" t="s">
        <v>192</v>
      </c>
      <c r="C164" s="57"/>
      <c r="D164" s="53">
        <v>3600000</v>
      </c>
      <c r="E164" s="53"/>
      <c r="F164" s="73">
        <f t="shared" si="7"/>
        <v>3600000</v>
      </c>
      <c r="G164" s="12"/>
      <c r="H164" s="12"/>
      <c r="I164" s="12"/>
      <c r="J164" s="12"/>
      <c r="K164" s="12"/>
      <c r="L164" s="12"/>
    </row>
    <row r="165" spans="1:12" s="99" customFormat="1" ht="21" thickBot="1" x14ac:dyDescent="0.25">
      <c r="A165" s="51" t="s">
        <v>193</v>
      </c>
      <c r="B165" s="52" t="s">
        <v>194</v>
      </c>
      <c r="C165" s="57"/>
      <c r="D165" s="53">
        <v>3600000</v>
      </c>
      <c r="E165" s="53"/>
      <c r="F165" s="73">
        <f t="shared" si="7"/>
        <v>3600000</v>
      </c>
      <c r="G165" s="12"/>
      <c r="H165" s="12"/>
      <c r="I165" s="12"/>
      <c r="J165" s="12"/>
      <c r="K165" s="12"/>
      <c r="L165" s="12"/>
    </row>
    <row r="166" spans="1:12" s="99" customFormat="1" ht="21" thickBot="1" x14ac:dyDescent="0.25">
      <c r="A166" s="51" t="s">
        <v>189</v>
      </c>
      <c r="B166" s="52" t="s">
        <v>190</v>
      </c>
      <c r="C166" s="57"/>
      <c r="D166" s="53">
        <v>4800000</v>
      </c>
      <c r="E166" s="53"/>
      <c r="F166" s="73">
        <f t="shared" si="7"/>
        <v>4800000</v>
      </c>
      <c r="G166" s="12"/>
      <c r="H166" s="12"/>
      <c r="I166" s="12"/>
      <c r="J166" s="12"/>
      <c r="K166" s="12"/>
      <c r="L166" s="12"/>
    </row>
    <row r="167" spans="1:12" s="99" customFormat="1" ht="10.8" thickBot="1" x14ac:dyDescent="0.25">
      <c r="A167" s="51">
        <v>511431</v>
      </c>
      <c r="B167" s="52" t="s">
        <v>181</v>
      </c>
      <c r="C167" s="57"/>
      <c r="D167" s="53">
        <v>5998000</v>
      </c>
      <c r="E167" s="53"/>
      <c r="F167" s="73">
        <f>SUM(C167:E167)</f>
        <v>5998000</v>
      </c>
      <c r="G167" s="12"/>
      <c r="H167" s="12"/>
      <c r="I167" s="12"/>
      <c r="J167" s="12"/>
      <c r="K167" s="12"/>
      <c r="L167" s="12"/>
    </row>
    <row r="168" spans="1:12" s="99" customFormat="1" ht="10.8" thickBot="1" x14ac:dyDescent="0.25">
      <c r="A168" s="51">
        <v>512111</v>
      </c>
      <c r="B168" s="52" t="s">
        <v>200</v>
      </c>
      <c r="C168" s="57"/>
      <c r="D168" s="53">
        <v>2040000</v>
      </c>
      <c r="E168" s="53"/>
      <c r="F168" s="73">
        <f>SUM(C168:E168)</f>
        <v>2040000</v>
      </c>
      <c r="G168" s="12"/>
      <c r="H168" s="12"/>
      <c r="I168" s="12"/>
      <c r="J168" s="12"/>
      <c r="K168" s="12"/>
      <c r="L168" s="12"/>
    </row>
    <row r="169" spans="1:12" s="99" customFormat="1" ht="10.8" thickBot="1" x14ac:dyDescent="0.25">
      <c r="A169" s="51">
        <v>512211</v>
      </c>
      <c r="B169" s="52" t="s">
        <v>109</v>
      </c>
      <c r="C169" s="53"/>
      <c r="D169" s="53">
        <v>599999</v>
      </c>
      <c r="E169" s="53"/>
      <c r="F169" s="73">
        <f t="shared" ref="F169:F176" si="8">SUM(C169:E169)</f>
        <v>599999</v>
      </c>
      <c r="G169" s="12"/>
      <c r="H169" s="12"/>
      <c r="I169" s="12"/>
      <c r="J169" s="12"/>
      <c r="K169" s="12"/>
      <c r="L169" s="12"/>
    </row>
    <row r="170" spans="1:12" s="99" customFormat="1" ht="10.8" thickBot="1" x14ac:dyDescent="0.25">
      <c r="A170" s="51" t="s">
        <v>158</v>
      </c>
      <c r="B170" s="52" t="s">
        <v>157</v>
      </c>
      <c r="C170" s="53"/>
      <c r="D170" s="53">
        <v>4434312</v>
      </c>
      <c r="E170" s="53"/>
      <c r="F170" s="73">
        <f t="shared" si="8"/>
        <v>4434312</v>
      </c>
      <c r="G170" s="12"/>
      <c r="H170" s="12"/>
      <c r="I170" s="12"/>
      <c r="J170" s="12"/>
      <c r="K170" s="12"/>
      <c r="L170" s="12"/>
    </row>
    <row r="171" spans="1:12" s="99" customFormat="1" ht="10.8" thickBot="1" x14ac:dyDescent="0.25">
      <c r="A171" s="51">
        <v>512221</v>
      </c>
      <c r="B171" s="52" t="s">
        <v>110</v>
      </c>
      <c r="C171" s="53"/>
      <c r="D171" s="53">
        <v>599999</v>
      </c>
      <c r="E171" s="53"/>
      <c r="F171" s="73">
        <f t="shared" si="8"/>
        <v>599999</v>
      </c>
      <c r="G171" s="12"/>
      <c r="H171" s="12"/>
      <c r="I171" s="12"/>
      <c r="J171" s="12"/>
      <c r="K171" s="12"/>
      <c r="L171" s="12"/>
    </row>
    <row r="172" spans="1:12" s="99" customFormat="1" ht="10.8" thickBot="1" x14ac:dyDescent="0.25">
      <c r="A172" s="51">
        <v>512251</v>
      </c>
      <c r="B172" s="52" t="s">
        <v>111</v>
      </c>
      <c r="C172" s="53"/>
      <c r="D172" s="53">
        <v>2401205</v>
      </c>
      <c r="E172" s="53"/>
      <c r="F172" s="73">
        <f t="shared" si="8"/>
        <v>2401205</v>
      </c>
      <c r="G172" s="12" t="s">
        <v>227</v>
      </c>
      <c r="H172" s="74"/>
      <c r="I172" s="12"/>
      <c r="J172" s="12"/>
      <c r="K172" s="12"/>
      <c r="L172" s="12"/>
    </row>
    <row r="173" spans="1:12" s="99" customFormat="1" ht="10.8" thickBot="1" x14ac:dyDescent="0.25">
      <c r="A173" s="51">
        <v>512511</v>
      </c>
      <c r="B173" s="52" t="s">
        <v>112</v>
      </c>
      <c r="C173" s="53"/>
      <c r="D173" s="53">
        <v>11405923</v>
      </c>
      <c r="E173" s="53">
        <v>7096980</v>
      </c>
      <c r="F173" s="73">
        <f t="shared" si="8"/>
        <v>18502903</v>
      </c>
      <c r="G173" s="12"/>
      <c r="H173" s="12"/>
      <c r="I173" s="12"/>
      <c r="J173" s="12"/>
      <c r="K173" s="12"/>
      <c r="L173" s="12"/>
    </row>
    <row r="174" spans="1:12" s="99" customFormat="1" ht="10.8" thickBot="1" x14ac:dyDescent="0.25">
      <c r="A174" s="51">
        <v>512241</v>
      </c>
      <c r="B174" s="52" t="s">
        <v>113</v>
      </c>
      <c r="C174" s="53"/>
      <c r="D174" s="53">
        <v>599999</v>
      </c>
      <c r="E174" s="53"/>
      <c r="F174" s="73">
        <f t="shared" si="8"/>
        <v>599999</v>
      </c>
      <c r="G174" s="12"/>
      <c r="H174" s="12"/>
      <c r="I174" s="12"/>
      <c r="J174" s="12"/>
      <c r="K174" s="12"/>
      <c r="L174" s="12"/>
    </row>
    <row r="175" spans="1:12" s="99" customFormat="1" ht="10.8" thickBot="1" x14ac:dyDescent="0.25">
      <c r="A175" s="51">
        <v>523111</v>
      </c>
      <c r="B175" s="52" t="s">
        <v>114</v>
      </c>
      <c r="C175" s="53"/>
      <c r="D175" s="53">
        <v>1615311</v>
      </c>
      <c r="E175" s="53"/>
      <c r="F175" s="73">
        <f t="shared" si="8"/>
        <v>1615311</v>
      </c>
      <c r="G175" s="12"/>
      <c r="H175" s="12"/>
      <c r="I175" s="12"/>
      <c r="J175" s="12"/>
      <c r="K175" s="12"/>
      <c r="L175" s="12"/>
    </row>
    <row r="176" spans="1:12" s="99" customFormat="1" ht="10.8" thickBot="1" x14ac:dyDescent="0.25">
      <c r="A176" s="127">
        <v>611411</v>
      </c>
      <c r="B176" s="128" t="s">
        <v>212</v>
      </c>
      <c r="C176" s="129"/>
      <c r="D176" s="129">
        <v>3809524</v>
      </c>
      <c r="E176" s="129"/>
      <c r="F176" s="130">
        <f t="shared" si="8"/>
        <v>3809524</v>
      </c>
      <c r="G176" s="12"/>
      <c r="H176" s="12"/>
      <c r="I176" s="12"/>
      <c r="J176" s="12"/>
      <c r="K176" s="12"/>
      <c r="L176" s="12"/>
    </row>
    <row r="177" spans="1:12" s="114" customFormat="1" ht="12.6" thickBot="1" x14ac:dyDescent="0.3">
      <c r="A177" s="4"/>
      <c r="B177" s="7" t="s">
        <v>115</v>
      </c>
      <c r="C177" s="8">
        <f>SUM(C154:C155)</f>
        <v>269775000</v>
      </c>
      <c r="D177" s="8">
        <v>222314069</v>
      </c>
      <c r="E177" s="8">
        <f>SUM(E154:E155)</f>
        <v>7396980</v>
      </c>
      <c r="F177" s="3">
        <f>SUM(F154+F155+F176)</f>
        <v>499486049</v>
      </c>
      <c r="G177" s="75"/>
      <c r="H177" s="75"/>
      <c r="I177" s="75"/>
      <c r="J177" s="75"/>
      <c r="K177" s="75"/>
      <c r="L177" s="75"/>
    </row>
    <row r="178" spans="1:12" s="114" customFormat="1" ht="12" x14ac:dyDescent="0.25">
      <c r="A178" s="65"/>
      <c r="B178" s="66"/>
      <c r="C178" s="9"/>
      <c r="D178" s="9"/>
      <c r="E178" s="9"/>
      <c r="F178" s="67"/>
      <c r="G178" s="75"/>
      <c r="H178" s="75"/>
      <c r="I178" s="75"/>
      <c r="J178" s="75"/>
      <c r="K178" s="75"/>
      <c r="L178" s="75"/>
    </row>
    <row r="179" spans="1:12" s="114" customFormat="1" ht="12" x14ac:dyDescent="0.25">
      <c r="A179" s="65"/>
      <c r="B179" s="66"/>
      <c r="C179" s="9"/>
      <c r="D179" s="9"/>
      <c r="E179" s="9"/>
      <c r="F179" s="67"/>
      <c r="G179" s="75"/>
      <c r="H179" s="75"/>
      <c r="I179" s="75"/>
      <c r="J179" s="75"/>
      <c r="K179" s="75"/>
      <c r="L179" s="75"/>
    </row>
    <row r="180" spans="1:12" s="114" customFormat="1" ht="12" customHeight="1" x14ac:dyDescent="0.25">
      <c r="A180" s="12"/>
      <c r="B180" s="64" t="s">
        <v>128</v>
      </c>
      <c r="C180" s="20"/>
      <c r="D180" s="20"/>
      <c r="E180" s="20" t="s">
        <v>161</v>
      </c>
      <c r="F180" s="20"/>
      <c r="G180" s="12"/>
      <c r="H180" s="12"/>
      <c r="I180" s="75"/>
      <c r="J180" s="75"/>
      <c r="K180" s="75"/>
      <c r="L180" s="75"/>
    </row>
    <row r="181" spans="1:12" s="114" customFormat="1" ht="12" x14ac:dyDescent="0.25">
      <c r="A181" s="12"/>
      <c r="B181" s="64" t="s">
        <v>129</v>
      </c>
      <c r="C181" s="20"/>
      <c r="D181" s="20"/>
      <c r="E181" s="64" t="s">
        <v>118</v>
      </c>
      <c r="F181" s="20"/>
      <c r="G181" s="12"/>
      <c r="H181" s="12"/>
      <c r="I181" s="75"/>
      <c r="J181" s="75"/>
      <c r="K181" s="75"/>
      <c r="L181" s="75"/>
    </row>
    <row r="182" spans="1:12" s="114" customFormat="1" ht="12" x14ac:dyDescent="0.25">
      <c r="A182" s="12"/>
      <c r="B182" s="64" t="s">
        <v>130</v>
      </c>
      <c r="C182" s="20"/>
      <c r="D182" s="20"/>
      <c r="E182" s="64" t="s">
        <v>119</v>
      </c>
      <c r="F182" s="20"/>
      <c r="G182" s="12"/>
      <c r="H182" s="12"/>
      <c r="I182" s="75"/>
      <c r="J182" s="75"/>
      <c r="K182" s="75"/>
      <c r="L182" s="75"/>
    </row>
    <row r="183" spans="1:12" s="114" customFormat="1" ht="12" x14ac:dyDescent="0.25">
      <c r="A183" s="12"/>
      <c r="B183" s="12" t="s">
        <v>162</v>
      </c>
      <c r="C183" s="12"/>
      <c r="D183" s="12"/>
      <c r="E183" s="12"/>
      <c r="F183" s="12"/>
      <c r="G183" s="12"/>
      <c r="H183" s="12"/>
      <c r="I183" s="75"/>
      <c r="J183" s="75"/>
      <c r="K183" s="75"/>
      <c r="L183" s="75"/>
    </row>
    <row r="184" spans="1:12" s="114" customFormat="1" ht="12" x14ac:dyDescent="0.25">
      <c r="A184" s="12"/>
      <c r="B184" s="12"/>
      <c r="C184" s="12"/>
      <c r="D184" s="12"/>
      <c r="E184" s="12"/>
      <c r="F184" s="12"/>
      <c r="G184" s="20"/>
      <c r="H184" s="12"/>
      <c r="I184" s="75"/>
      <c r="J184" s="75"/>
      <c r="K184" s="75"/>
      <c r="L184" s="75"/>
    </row>
    <row r="185" spans="1:12" s="114" customFormat="1" ht="12" x14ac:dyDescent="0.25">
      <c r="A185" s="12"/>
      <c r="B185" s="12"/>
      <c r="C185" s="12"/>
      <c r="D185" s="12"/>
      <c r="E185" s="12"/>
      <c r="F185" s="12"/>
      <c r="G185" s="20"/>
      <c r="H185" s="12"/>
      <c r="I185" s="75"/>
      <c r="J185" s="75"/>
      <c r="K185" s="75"/>
      <c r="L185" s="75"/>
    </row>
    <row r="186" spans="1:12" s="114" customFormat="1" ht="12" x14ac:dyDescent="0.25">
      <c r="A186" s="12"/>
      <c r="B186" s="12"/>
      <c r="C186" s="12"/>
      <c r="D186" s="12"/>
      <c r="E186" s="12"/>
      <c r="F186" s="12"/>
      <c r="G186" s="20"/>
      <c r="H186" s="12"/>
      <c r="I186" s="75"/>
      <c r="J186" s="75"/>
      <c r="K186" s="75"/>
      <c r="L186" s="75"/>
    </row>
    <row r="187" spans="1:12" s="114" customFormat="1" ht="12" x14ac:dyDescent="0.25">
      <c r="A187" s="12"/>
      <c r="B187" s="12"/>
      <c r="C187" s="12"/>
      <c r="D187" s="12"/>
      <c r="E187" s="12"/>
      <c r="F187" s="12"/>
      <c r="G187" s="20"/>
      <c r="H187" s="12"/>
      <c r="I187" s="75"/>
      <c r="J187" s="75"/>
      <c r="K187" s="75"/>
      <c r="L187" s="75"/>
    </row>
    <row r="188" spans="1:12" s="114" customFormat="1" ht="12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75"/>
      <c r="J188" s="75"/>
      <c r="K188" s="75"/>
      <c r="L188" s="75"/>
    </row>
    <row r="189" spans="1:12" s="114" customFormat="1" ht="12" x14ac:dyDescent="0.25">
      <c r="A189" s="12"/>
      <c r="B189" s="12"/>
      <c r="C189" s="12"/>
      <c r="D189" s="12"/>
      <c r="E189" s="12"/>
      <c r="F189" s="12"/>
      <c r="G189" s="12"/>
      <c r="H189" s="12"/>
      <c r="I189" s="75"/>
      <c r="J189" s="75"/>
      <c r="K189" s="75"/>
      <c r="L189" s="75"/>
    </row>
    <row r="190" spans="1:12" s="114" customFormat="1" ht="12" x14ac:dyDescent="0.25">
      <c r="A190" s="12"/>
      <c r="B190" s="12"/>
      <c r="C190" s="12"/>
      <c r="D190" s="12"/>
      <c r="E190" s="12"/>
      <c r="F190" s="12"/>
      <c r="G190" s="12"/>
      <c r="H190" s="12"/>
      <c r="I190" s="75"/>
      <c r="J190" s="75"/>
      <c r="K190" s="75"/>
      <c r="L190" s="75"/>
    </row>
    <row r="191" spans="1:12" s="114" customFormat="1" ht="12" x14ac:dyDescent="0.25">
      <c r="A191" s="12"/>
      <c r="B191" s="12"/>
      <c r="C191" s="12"/>
      <c r="D191" s="12"/>
      <c r="E191" s="12"/>
      <c r="F191" s="12"/>
      <c r="G191" s="12"/>
      <c r="H191" s="12"/>
      <c r="I191" s="75"/>
      <c r="J191" s="75"/>
      <c r="K191" s="75"/>
      <c r="L191" s="75"/>
    </row>
    <row r="192" spans="1:12" s="114" customFormat="1" ht="12" x14ac:dyDescent="0.25">
      <c r="A192" s="12"/>
      <c r="B192" s="12"/>
      <c r="C192" s="12"/>
      <c r="D192" s="12"/>
      <c r="E192" s="12"/>
      <c r="F192" s="12"/>
      <c r="G192" s="12"/>
      <c r="H192" s="12"/>
      <c r="I192" s="75"/>
      <c r="J192" s="75"/>
      <c r="K192" s="75"/>
      <c r="L192" s="75"/>
    </row>
    <row r="193" spans="1:12" s="114" customFormat="1" ht="12" x14ac:dyDescent="0.25">
      <c r="A193" s="12"/>
      <c r="B193" s="12"/>
      <c r="C193" s="12"/>
      <c r="D193" s="12"/>
      <c r="E193" s="12"/>
      <c r="F193" s="12"/>
      <c r="G193" s="12"/>
      <c r="H193" s="12"/>
      <c r="I193" s="75"/>
      <c r="J193" s="75"/>
      <c r="K193" s="75"/>
      <c r="L193" s="75"/>
    </row>
    <row r="194" spans="1:12" s="114" customFormat="1" ht="12" x14ac:dyDescent="0.25">
      <c r="A194" s="12"/>
      <c r="B194" s="12"/>
      <c r="C194" s="12"/>
      <c r="D194" s="12"/>
      <c r="E194" s="12"/>
      <c r="F194" s="12"/>
      <c r="G194" s="12"/>
      <c r="H194" s="12"/>
      <c r="I194" s="75"/>
      <c r="J194" s="75"/>
      <c r="K194" s="75"/>
      <c r="L194" s="75"/>
    </row>
    <row r="195" spans="1:12" s="114" customFormat="1" ht="12" x14ac:dyDescent="0.25">
      <c r="A195" s="12"/>
      <c r="B195" s="12"/>
      <c r="C195" s="12"/>
      <c r="D195" s="12"/>
      <c r="E195" s="12"/>
      <c r="F195" s="12"/>
      <c r="G195" s="12"/>
      <c r="H195" s="12"/>
      <c r="I195" s="75"/>
      <c r="J195" s="75"/>
      <c r="K195" s="75"/>
      <c r="L195" s="75"/>
    </row>
    <row r="196" spans="1:12" s="114" customFormat="1" ht="12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75"/>
      <c r="K196" s="75"/>
      <c r="L196" s="75"/>
    </row>
    <row r="197" spans="1:12" s="114" customFormat="1" ht="12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75"/>
      <c r="K197" s="75"/>
      <c r="L197" s="75"/>
    </row>
    <row r="198" spans="1:12" s="114" customFormat="1" ht="12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75"/>
      <c r="K198" s="75"/>
      <c r="L198" s="75"/>
    </row>
    <row r="199" spans="1:12" s="114" customFormat="1" ht="12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75"/>
      <c r="K199" s="75"/>
      <c r="L199" s="75"/>
    </row>
    <row r="200" spans="1:12" s="99" customFormat="1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</row>
    <row r="201" spans="1:12" s="114" customFormat="1" ht="12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75"/>
      <c r="K201" s="75"/>
      <c r="L201" s="75"/>
    </row>
    <row r="202" spans="1:12" s="114" customFormat="1" ht="12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75"/>
      <c r="K202" s="75"/>
      <c r="L202" s="75"/>
    </row>
    <row r="203" spans="1:12" s="114" customFormat="1" ht="12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75"/>
      <c r="K203" s="75"/>
      <c r="L203" s="75"/>
    </row>
    <row r="204" spans="1:12" s="114" customFormat="1" ht="12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75"/>
      <c r="K204" s="75"/>
      <c r="L204" s="75"/>
    </row>
    <row r="205" spans="1:12" s="99" customFormat="1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</row>
    <row r="206" spans="1:12" s="99" customFormat="1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</row>
    <row r="207" spans="1:12" s="99" customFormat="1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</row>
    <row r="208" spans="1:12" s="99" customFormat="1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</row>
    <row r="209" spans="1:12" s="99" customFormat="1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</row>
    <row r="210" spans="1:12" s="99" customFormat="1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</row>
    <row r="211" spans="1:12" s="99" customFormat="1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</row>
    <row r="212" spans="1:12" s="99" customFormat="1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</row>
    <row r="213" spans="1:12" s="99" customFormat="1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</row>
    <row r="214" spans="1:12" s="99" customFormat="1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</row>
    <row r="215" spans="1:12" s="99" customFormat="1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</row>
    <row r="216" spans="1:12" s="99" customFormat="1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</row>
    <row r="217" spans="1:12" s="99" customFormat="1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</row>
    <row r="218" spans="1:12" s="99" customFormat="1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</row>
  </sheetData>
  <mergeCells count="4">
    <mergeCell ref="A2:D2"/>
    <mergeCell ref="A3:B3"/>
    <mergeCell ref="A5:B5"/>
    <mergeCell ref="A13:B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8"/>
  <sheetViews>
    <sheetView topLeftCell="A10" workbookViewId="0">
      <selection activeCell="B168" sqref="B168:E175"/>
    </sheetView>
  </sheetViews>
  <sheetFormatPr defaultColWidth="9.109375" defaultRowHeight="10.199999999999999" x14ac:dyDescent="0.2"/>
  <cols>
    <col min="1" max="1" width="9.44140625" style="12" customWidth="1"/>
    <col min="2" max="2" width="32.88671875" style="12" customWidth="1"/>
    <col min="3" max="3" width="9.5546875" style="12" customWidth="1"/>
    <col min="4" max="5" width="9.6640625" style="12" customWidth="1"/>
    <col min="6" max="6" width="10" style="12" customWidth="1"/>
    <col min="7" max="7" width="12.6640625" style="12" customWidth="1"/>
    <col min="8" max="14" width="9.109375" style="12"/>
    <col min="15" max="15" width="9.109375" style="12" customWidth="1"/>
    <col min="16" max="18" width="9.109375" style="12"/>
    <col min="19" max="19" width="9.109375" style="12" customWidth="1"/>
    <col min="20" max="16384" width="9.109375" style="12"/>
  </cols>
  <sheetData>
    <row r="1" spans="1:6" x14ac:dyDescent="0.2">
      <c r="A1" s="10"/>
      <c r="B1" s="10"/>
      <c r="C1" s="11"/>
      <c r="D1" s="11"/>
      <c r="E1" s="11"/>
      <c r="F1" s="11"/>
    </row>
    <row r="2" spans="1:6" x14ac:dyDescent="0.2">
      <c r="A2" s="620" t="s">
        <v>117</v>
      </c>
      <c r="B2" s="620"/>
      <c r="C2" s="620"/>
      <c r="D2" s="620"/>
      <c r="E2" s="13"/>
      <c r="F2" s="13"/>
    </row>
    <row r="3" spans="1:6" x14ac:dyDescent="0.2">
      <c r="A3" s="620" t="s">
        <v>0</v>
      </c>
      <c r="B3" s="620"/>
      <c r="C3" s="13"/>
      <c r="D3" s="13"/>
      <c r="E3" s="13"/>
      <c r="F3" s="13"/>
    </row>
    <row r="4" spans="1:6" x14ac:dyDescent="0.2">
      <c r="A4" s="139" t="s">
        <v>1</v>
      </c>
      <c r="B4" s="135"/>
      <c r="C4" s="13"/>
      <c r="D4" s="13"/>
      <c r="E4" s="13"/>
      <c r="F4" s="13"/>
    </row>
    <row r="5" spans="1:6" x14ac:dyDescent="0.2">
      <c r="A5" s="620"/>
      <c r="B5" s="620"/>
      <c r="C5" s="13"/>
      <c r="D5" s="13"/>
      <c r="E5" s="13"/>
      <c r="F5" s="13"/>
    </row>
    <row r="6" spans="1:6" x14ac:dyDescent="0.2">
      <c r="A6" s="139"/>
      <c r="B6" s="14"/>
      <c r="C6" s="13"/>
      <c r="D6" s="13"/>
      <c r="E6" s="13"/>
      <c r="F6" s="13"/>
    </row>
    <row r="7" spans="1:6" x14ac:dyDescent="0.2">
      <c r="A7" s="116" t="s">
        <v>2</v>
      </c>
      <c r="B7" s="116" t="s">
        <v>196</v>
      </c>
      <c r="C7" s="17"/>
      <c r="D7" s="13"/>
      <c r="E7" s="13"/>
      <c r="F7" s="13"/>
    </row>
    <row r="8" spans="1:6" x14ac:dyDescent="0.2">
      <c r="A8" s="116" t="s">
        <v>222</v>
      </c>
      <c r="B8" s="16"/>
      <c r="C8" s="17"/>
      <c r="D8" s="13"/>
      <c r="E8" s="13"/>
      <c r="F8" s="13"/>
    </row>
    <row r="9" spans="1:6" x14ac:dyDescent="0.2">
      <c r="A9" s="15"/>
      <c r="B9" s="16" t="s">
        <v>224</v>
      </c>
      <c r="C9" s="17"/>
      <c r="D9" s="17"/>
      <c r="E9" s="17"/>
      <c r="F9" s="17"/>
    </row>
    <row r="10" spans="1:6" x14ac:dyDescent="0.2">
      <c r="A10" s="15"/>
      <c r="B10" s="18"/>
      <c r="C10" s="17"/>
      <c r="D10" s="76"/>
      <c r="E10" s="79"/>
      <c r="F10" s="17"/>
    </row>
    <row r="11" spans="1:6" ht="30.75" customHeight="1" x14ac:dyDescent="0.25">
      <c r="A11" s="138"/>
      <c r="B11" s="137" t="s">
        <v>223</v>
      </c>
      <c r="C11" s="136"/>
      <c r="D11" s="136"/>
      <c r="E11" s="136"/>
      <c r="F11" s="136"/>
    </row>
    <row r="12" spans="1:6" ht="15" customHeight="1" x14ac:dyDescent="0.2">
      <c r="A12" s="19"/>
      <c r="B12" s="20"/>
      <c r="C12" s="11"/>
      <c r="D12" s="11"/>
      <c r="E12" s="11"/>
      <c r="F12" s="11"/>
    </row>
    <row r="13" spans="1:6" ht="13.8" x14ac:dyDescent="0.2">
      <c r="A13" s="633" t="s">
        <v>180</v>
      </c>
      <c r="B13" s="633"/>
      <c r="C13" s="11"/>
      <c r="D13" s="11"/>
      <c r="E13" s="11"/>
      <c r="F13" s="11"/>
    </row>
    <row r="14" spans="1:6" ht="10.8" thickBot="1" x14ac:dyDescent="0.25">
      <c r="A14" s="20"/>
      <c r="B14" s="20"/>
      <c r="C14" s="11"/>
      <c r="D14" s="21" t="s">
        <v>3</v>
      </c>
      <c r="E14" s="11"/>
      <c r="F14" s="11"/>
    </row>
    <row r="15" spans="1:6" ht="31.2" thickBot="1" x14ac:dyDescent="0.25">
      <c r="A15" s="22" t="s">
        <v>4</v>
      </c>
      <c r="B15" s="23" t="s">
        <v>5</v>
      </c>
      <c r="C15" s="24" t="s">
        <v>6</v>
      </c>
      <c r="D15" s="24" t="s">
        <v>7</v>
      </c>
      <c r="E15" s="24" t="s">
        <v>8</v>
      </c>
      <c r="F15" s="69" t="s">
        <v>9</v>
      </c>
    </row>
    <row r="16" spans="1:6" ht="21" thickBot="1" x14ac:dyDescent="0.25">
      <c r="A16" s="25">
        <v>741</v>
      </c>
      <c r="B16" s="26" t="s">
        <v>10</v>
      </c>
      <c r="C16" s="27"/>
      <c r="D16" s="28">
        <v>500000</v>
      </c>
      <c r="E16" s="28"/>
      <c r="F16" s="70">
        <f>SUM(D16:E16)</f>
        <v>500000</v>
      </c>
    </row>
    <row r="17" spans="1:6" ht="10.8" thickBot="1" x14ac:dyDescent="0.25">
      <c r="A17" s="29">
        <v>74237304</v>
      </c>
      <c r="B17" s="30" t="s">
        <v>120</v>
      </c>
      <c r="C17" s="31"/>
      <c r="D17" s="32">
        <v>20000000</v>
      </c>
      <c r="E17" s="32"/>
      <c r="F17" s="71">
        <f t="shared" ref="F17:F22" si="0">SUM(C17:E17)</f>
        <v>20000000</v>
      </c>
    </row>
    <row r="18" spans="1:6" ht="20.399999999999999" x14ac:dyDescent="0.2">
      <c r="A18" s="33">
        <v>74237305</v>
      </c>
      <c r="B18" s="34" t="s">
        <v>11</v>
      </c>
      <c r="C18" s="31"/>
      <c r="D18" s="32">
        <v>120814069</v>
      </c>
      <c r="E18" s="32"/>
      <c r="F18" s="71">
        <f t="shared" si="0"/>
        <v>120814069</v>
      </c>
    </row>
    <row r="19" spans="1:6" ht="10.8" thickBot="1" x14ac:dyDescent="0.25">
      <c r="A19" s="29">
        <v>74237310</v>
      </c>
      <c r="B19" s="30" t="s">
        <v>12</v>
      </c>
      <c r="C19" s="31"/>
      <c r="D19" s="32">
        <v>3000000</v>
      </c>
      <c r="E19" s="32"/>
      <c r="F19" s="71">
        <f t="shared" si="0"/>
        <v>3000000</v>
      </c>
    </row>
    <row r="20" spans="1:6" ht="20.399999999999999" x14ac:dyDescent="0.2">
      <c r="A20" s="33">
        <v>74237313</v>
      </c>
      <c r="B20" s="34" t="s">
        <v>13</v>
      </c>
      <c r="C20" s="31"/>
      <c r="D20" s="32">
        <v>25000000</v>
      </c>
      <c r="E20" s="32"/>
      <c r="F20" s="71">
        <f t="shared" si="0"/>
        <v>25000000</v>
      </c>
    </row>
    <row r="21" spans="1:6" ht="10.8" thickBot="1" x14ac:dyDescent="0.25">
      <c r="A21" s="29">
        <v>74237314</v>
      </c>
      <c r="B21" s="30" t="s">
        <v>14</v>
      </c>
      <c r="C21" s="31"/>
      <c r="D21" s="32">
        <v>28000000</v>
      </c>
      <c r="E21" s="32"/>
      <c r="F21" s="71">
        <f t="shared" si="0"/>
        <v>28000000</v>
      </c>
    </row>
    <row r="22" spans="1:6" ht="10.8" thickBot="1" x14ac:dyDescent="0.25">
      <c r="A22" s="29">
        <v>74237315</v>
      </c>
      <c r="B22" s="30" t="s">
        <v>15</v>
      </c>
      <c r="C22" s="31"/>
      <c r="D22" s="32">
        <v>4000000</v>
      </c>
      <c r="E22" s="32"/>
      <c r="F22" s="71">
        <f t="shared" si="0"/>
        <v>4000000</v>
      </c>
    </row>
    <row r="23" spans="1:6" ht="10.8" thickBot="1" x14ac:dyDescent="0.25">
      <c r="A23" s="35">
        <v>742</v>
      </c>
      <c r="B23" s="36" t="s">
        <v>16</v>
      </c>
      <c r="C23" s="37"/>
      <c r="D23" s="38">
        <f>SUM(D17:D22)</f>
        <v>200814069</v>
      </c>
      <c r="E23" s="38"/>
      <c r="F23" s="72">
        <f>SUM(F17:F22)</f>
        <v>200814069</v>
      </c>
    </row>
    <row r="24" spans="1:6" ht="21" thickBot="1" x14ac:dyDescent="0.25">
      <c r="A24" s="39">
        <v>772113</v>
      </c>
      <c r="B24" s="40" t="s">
        <v>121</v>
      </c>
      <c r="C24" s="31"/>
      <c r="D24" s="32"/>
      <c r="E24" s="32">
        <v>300000</v>
      </c>
      <c r="F24" s="71">
        <f>SUM(C24:E24)</f>
        <v>300000</v>
      </c>
    </row>
    <row r="25" spans="1:6" ht="10.8" thickBot="1" x14ac:dyDescent="0.25">
      <c r="A25" s="25">
        <v>772</v>
      </c>
      <c r="B25" s="41" t="s">
        <v>122</v>
      </c>
      <c r="C25" s="37"/>
      <c r="D25" s="38"/>
      <c r="E25" s="38">
        <f>SUM(E24)</f>
        <v>300000</v>
      </c>
      <c r="F25" s="72">
        <f>SUM(F24)</f>
        <v>300000</v>
      </c>
    </row>
    <row r="26" spans="1:6" ht="10.8" thickBot="1" x14ac:dyDescent="0.25">
      <c r="A26" s="29">
        <v>781112010</v>
      </c>
      <c r="B26" s="30" t="s">
        <v>17</v>
      </c>
      <c r="C26" s="31">
        <v>212907000</v>
      </c>
      <c r="D26" s="32"/>
      <c r="E26" s="32"/>
      <c r="F26" s="71">
        <f>SUM(C26:E26)</f>
        <v>212907000</v>
      </c>
    </row>
    <row r="27" spans="1:6" ht="10.8" thickBot="1" x14ac:dyDescent="0.25">
      <c r="A27" s="29">
        <v>781112011</v>
      </c>
      <c r="B27" s="30" t="s">
        <v>18</v>
      </c>
      <c r="C27" s="31">
        <v>56868000</v>
      </c>
      <c r="D27" s="32"/>
      <c r="E27" s="32"/>
      <c r="F27" s="71">
        <f>SUM(C27:E27)</f>
        <v>56868000</v>
      </c>
    </row>
    <row r="28" spans="1:6" ht="10.8" thickBot="1" x14ac:dyDescent="0.25">
      <c r="A28" s="25">
        <v>781</v>
      </c>
      <c r="B28" s="41" t="s">
        <v>123</v>
      </c>
      <c r="C28" s="37">
        <f>SUM(C16:C27)</f>
        <v>269775000</v>
      </c>
      <c r="D28" s="38"/>
      <c r="E28" s="32">
        <f>SUM(E26:E27)</f>
        <v>0</v>
      </c>
      <c r="F28" s="72">
        <f>SUM(F26:F27)</f>
        <v>269775000</v>
      </c>
    </row>
    <row r="29" spans="1:6" ht="10.8" thickBot="1" x14ac:dyDescent="0.25">
      <c r="A29" s="25">
        <v>79111107</v>
      </c>
      <c r="B29" s="41" t="s">
        <v>204</v>
      </c>
      <c r="C29" s="37"/>
      <c r="D29" s="38"/>
      <c r="E29" s="32">
        <v>7096980</v>
      </c>
      <c r="F29" s="72">
        <f t="shared" ref="F29:F34" si="1">SUM(C29:E29)</f>
        <v>7096980</v>
      </c>
    </row>
    <row r="30" spans="1:6" ht="10.8" thickBot="1" x14ac:dyDescent="0.25">
      <c r="A30" s="29">
        <v>812100</v>
      </c>
      <c r="B30" s="30" t="s">
        <v>19</v>
      </c>
      <c r="C30" s="31"/>
      <c r="D30" s="32">
        <v>1000000</v>
      </c>
      <c r="E30" s="32"/>
      <c r="F30" s="71">
        <f t="shared" si="1"/>
        <v>1000000</v>
      </c>
    </row>
    <row r="31" spans="1:6" ht="10.8" thickBot="1" x14ac:dyDescent="0.25">
      <c r="A31" s="25">
        <v>812</v>
      </c>
      <c r="B31" s="41" t="s">
        <v>20</v>
      </c>
      <c r="C31" s="37"/>
      <c r="D31" s="140">
        <v>1000000</v>
      </c>
      <c r="E31" s="38"/>
      <c r="F31" s="77">
        <f t="shared" si="1"/>
        <v>1000000</v>
      </c>
    </row>
    <row r="32" spans="1:6" ht="21" thickBot="1" x14ac:dyDescent="0.25">
      <c r="A32" s="33">
        <v>823121</v>
      </c>
      <c r="B32" s="34" t="s">
        <v>21</v>
      </c>
      <c r="C32" s="31"/>
      <c r="D32" s="32">
        <v>10000000</v>
      </c>
      <c r="E32" s="32"/>
      <c r="F32" s="71">
        <f t="shared" si="1"/>
        <v>10000000</v>
      </c>
    </row>
    <row r="33" spans="1:6" ht="10.8" thickBot="1" x14ac:dyDescent="0.25">
      <c r="A33" s="42">
        <v>823</v>
      </c>
      <c r="B33" s="43" t="s">
        <v>22</v>
      </c>
      <c r="C33" s="44"/>
      <c r="D33" s="78">
        <v>10000000</v>
      </c>
      <c r="E33" s="45"/>
      <c r="F33" s="77">
        <f t="shared" si="1"/>
        <v>10000000</v>
      </c>
    </row>
    <row r="34" spans="1:6" ht="10.8" thickBot="1" x14ac:dyDescent="0.25">
      <c r="A34" s="121">
        <v>911421</v>
      </c>
      <c r="B34" s="122" t="s">
        <v>203</v>
      </c>
      <c r="C34" s="123"/>
      <c r="D34" s="124">
        <v>10000000</v>
      </c>
      <c r="E34" s="125"/>
      <c r="F34" s="77">
        <f t="shared" si="1"/>
        <v>10000000</v>
      </c>
    </row>
    <row r="35" spans="1:6" ht="12.6" thickBot="1" x14ac:dyDescent="0.25">
      <c r="A35" s="46"/>
      <c r="B35" s="1" t="s">
        <v>23</v>
      </c>
      <c r="C35" s="2">
        <f>SUM(C16+C23+C25+C28+C31+C33)</f>
        <v>269775000</v>
      </c>
      <c r="D35" s="2">
        <f>SUM(D16+D23+D25+D28+D31+D33+D34)</f>
        <v>222314069</v>
      </c>
      <c r="E35" s="2">
        <f>SUM(E16+E23+E25+E29+E31+E33)</f>
        <v>7396980</v>
      </c>
      <c r="F35" s="3">
        <f>SUM(F16+F23+F25+F28+F29+F31+F33+F34)</f>
        <v>499486049</v>
      </c>
    </row>
    <row r="36" spans="1:6" x14ac:dyDescent="0.2">
      <c r="A36" s="21"/>
      <c r="B36" s="20"/>
      <c r="C36" s="11"/>
      <c r="D36" s="11"/>
      <c r="E36" s="11"/>
      <c r="F36" s="11"/>
    </row>
    <row r="37" spans="1:6" ht="10.8" thickBot="1" x14ac:dyDescent="0.25">
      <c r="A37" s="19"/>
      <c r="B37" s="20"/>
      <c r="C37" s="11"/>
      <c r="D37" s="11"/>
      <c r="E37" s="11"/>
      <c r="F37" s="11"/>
    </row>
    <row r="38" spans="1:6" ht="21" thickBot="1" x14ac:dyDescent="0.25">
      <c r="A38" s="47" t="s">
        <v>4</v>
      </c>
      <c r="B38" s="48" t="s">
        <v>24</v>
      </c>
      <c r="C38" s="49" t="s">
        <v>25</v>
      </c>
      <c r="D38" s="49" t="s">
        <v>26</v>
      </c>
      <c r="E38" s="49" t="s">
        <v>8</v>
      </c>
      <c r="F38" s="50" t="s">
        <v>27</v>
      </c>
    </row>
    <row r="39" spans="1:6" ht="10.8" thickBot="1" x14ac:dyDescent="0.25">
      <c r="A39" s="51">
        <v>411111</v>
      </c>
      <c r="B39" s="52" t="s">
        <v>28</v>
      </c>
      <c r="C39" s="53">
        <v>195000000</v>
      </c>
      <c r="D39" s="53">
        <v>3000000</v>
      </c>
      <c r="E39" s="53"/>
      <c r="F39" s="73">
        <f>SUM(C39:E39)</f>
        <v>198000000</v>
      </c>
    </row>
    <row r="40" spans="1:6" ht="10.8" thickBot="1" x14ac:dyDescent="0.25">
      <c r="A40" s="51">
        <v>411117</v>
      </c>
      <c r="B40" s="52" t="s">
        <v>179</v>
      </c>
      <c r="C40" s="53">
        <v>1000000</v>
      </c>
      <c r="D40" s="53">
        <v>0</v>
      </c>
      <c r="E40" s="53"/>
      <c r="F40" s="73">
        <f>SUM(C40:E40)</f>
        <v>1000000</v>
      </c>
    </row>
    <row r="41" spans="1:6" ht="10.8" thickBot="1" x14ac:dyDescent="0.25">
      <c r="A41" s="54">
        <v>411</v>
      </c>
      <c r="B41" s="55" t="s">
        <v>29</v>
      </c>
      <c r="C41" s="56">
        <f>SUM(C39:C40)</f>
        <v>196000000</v>
      </c>
      <c r="D41" s="56">
        <f>SUM(D39:D40)</f>
        <v>3000000</v>
      </c>
      <c r="E41" s="56">
        <f>SUM(E39:E40)</f>
        <v>0</v>
      </c>
      <c r="F41" s="56">
        <f>SUM(F39:F40)</f>
        <v>199000000</v>
      </c>
    </row>
    <row r="42" spans="1:6" ht="10.8" thickBot="1" x14ac:dyDescent="0.25">
      <c r="A42" s="51">
        <v>412111</v>
      </c>
      <c r="B42" s="52" t="s">
        <v>154</v>
      </c>
      <c r="C42" s="53">
        <v>23000000</v>
      </c>
      <c r="D42" s="53">
        <v>360000</v>
      </c>
      <c r="E42" s="53"/>
      <c r="F42" s="73">
        <f>SUM(C42:E42)</f>
        <v>23360000</v>
      </c>
    </row>
    <row r="43" spans="1:6" ht="10.8" thickBot="1" x14ac:dyDescent="0.25">
      <c r="A43" s="51">
        <v>412211</v>
      </c>
      <c r="B43" s="52" t="s">
        <v>155</v>
      </c>
      <c r="C43" s="53">
        <v>9500000</v>
      </c>
      <c r="D43" s="53">
        <v>155000</v>
      </c>
      <c r="E43" s="53"/>
      <c r="F43" s="73">
        <f>SUM(C43:E43)</f>
        <v>9655000</v>
      </c>
    </row>
    <row r="44" spans="1:6" ht="10.8" thickBot="1" x14ac:dyDescent="0.25">
      <c r="A44" s="54">
        <v>412</v>
      </c>
      <c r="B44" s="55" t="s">
        <v>30</v>
      </c>
      <c r="C44" s="56">
        <f>SUM(C42:C43)</f>
        <v>32500000</v>
      </c>
      <c r="D44" s="56">
        <f>SUM(D42:D43)</f>
        <v>515000</v>
      </c>
      <c r="E44" s="56">
        <f>SUM(E42:E43)</f>
        <v>0</v>
      </c>
      <c r="F44" s="56">
        <f>SUM(F42:F43)</f>
        <v>33015000</v>
      </c>
    </row>
    <row r="45" spans="1:6" ht="10.8" thickBot="1" x14ac:dyDescent="0.25">
      <c r="A45" s="51">
        <v>413142</v>
      </c>
      <c r="B45" s="52" t="s">
        <v>31</v>
      </c>
      <c r="C45" s="53"/>
      <c r="D45" s="53">
        <v>600000</v>
      </c>
      <c r="E45" s="53"/>
      <c r="F45" s="73">
        <f>SUM(C45:E45)</f>
        <v>600000</v>
      </c>
    </row>
    <row r="46" spans="1:6" ht="10.8" thickBot="1" x14ac:dyDescent="0.25">
      <c r="A46" s="51">
        <v>413151</v>
      </c>
      <c r="B46" s="52" t="s">
        <v>156</v>
      </c>
      <c r="C46" s="53">
        <v>1000000</v>
      </c>
      <c r="D46" s="53">
        <v>2850000</v>
      </c>
      <c r="E46" s="53"/>
      <c r="F46" s="73">
        <f>SUM(C46:E46)</f>
        <v>3850000</v>
      </c>
    </row>
    <row r="47" spans="1:6" ht="10.8" thickBot="1" x14ac:dyDescent="0.25">
      <c r="A47" s="54">
        <v>413</v>
      </c>
      <c r="B47" s="55" t="s">
        <v>32</v>
      </c>
      <c r="C47" s="56">
        <f>SUM(C45:C46)</f>
        <v>1000000</v>
      </c>
      <c r="D47" s="56">
        <f>SUM(D45:D46)</f>
        <v>3450000</v>
      </c>
      <c r="E47" s="56">
        <f>SUM(E45:E46)</f>
        <v>0</v>
      </c>
      <c r="F47" s="56">
        <f>SUM(F45:F46)</f>
        <v>4450000</v>
      </c>
    </row>
    <row r="48" spans="1:6" ht="10.8" thickBot="1" x14ac:dyDescent="0.25">
      <c r="A48" s="51">
        <v>414111</v>
      </c>
      <c r="B48" s="52" t="s">
        <v>33</v>
      </c>
      <c r="C48" s="57"/>
      <c r="D48" s="57"/>
      <c r="E48" s="53">
        <v>300000</v>
      </c>
      <c r="F48" s="73">
        <f>SUM(C48:E48)</f>
        <v>300000</v>
      </c>
    </row>
    <row r="49" spans="1:9" ht="10.8" thickBot="1" x14ac:dyDescent="0.25">
      <c r="A49" s="51">
        <v>414311</v>
      </c>
      <c r="B49" s="52" t="s">
        <v>34</v>
      </c>
      <c r="C49" s="53"/>
      <c r="D49" s="53">
        <v>2500000</v>
      </c>
      <c r="E49" s="53"/>
      <c r="F49" s="73">
        <f>SUM(C49:E49)</f>
        <v>2500000</v>
      </c>
    </row>
    <row r="50" spans="1:9" ht="21" thickBot="1" x14ac:dyDescent="0.25">
      <c r="A50" s="51">
        <v>414314</v>
      </c>
      <c r="B50" s="52" t="s">
        <v>35</v>
      </c>
      <c r="C50" s="53"/>
      <c r="D50" s="53">
        <v>100000</v>
      </c>
      <c r="E50" s="53"/>
      <c r="F50" s="73">
        <f>SUM(C50:E50)</f>
        <v>100000</v>
      </c>
    </row>
    <row r="51" spans="1:9" ht="10.8" thickBot="1" x14ac:dyDescent="0.25">
      <c r="A51" s="51">
        <v>414411</v>
      </c>
      <c r="B51" s="52" t="s">
        <v>124</v>
      </c>
      <c r="C51" s="53"/>
      <c r="D51" s="53">
        <v>100000</v>
      </c>
      <c r="E51" s="53"/>
      <c r="F51" s="73">
        <f>SUM(C51:E51)</f>
        <v>100000</v>
      </c>
    </row>
    <row r="52" spans="1:9" ht="10.8" thickBot="1" x14ac:dyDescent="0.25">
      <c r="A52" s="54">
        <v>414</v>
      </c>
      <c r="B52" s="55" t="s">
        <v>36</v>
      </c>
      <c r="C52" s="56">
        <f>SUM(C48:C51)</f>
        <v>0</v>
      </c>
      <c r="D52" s="56">
        <f>SUM(D48:D51)</f>
        <v>2700000</v>
      </c>
      <c r="E52" s="56">
        <f>SUM(E48:E51)</f>
        <v>300000</v>
      </c>
      <c r="F52" s="56">
        <f>SUM(F48:F51)</f>
        <v>3000000</v>
      </c>
    </row>
    <row r="53" spans="1:9" ht="10.8" thickBot="1" x14ac:dyDescent="0.25">
      <c r="A53" s="54">
        <v>416111</v>
      </c>
      <c r="B53" s="55" t="s">
        <v>37</v>
      </c>
      <c r="C53" s="56"/>
      <c r="D53" s="56">
        <v>2500000</v>
      </c>
      <c r="E53" s="56"/>
      <c r="F53" s="56">
        <f>SUM(C53:E53)</f>
        <v>2500000</v>
      </c>
    </row>
    <row r="54" spans="1:9" ht="22.2" thickBot="1" x14ac:dyDescent="0.25">
      <c r="A54" s="58">
        <v>41</v>
      </c>
      <c r="B54" s="59" t="s">
        <v>116</v>
      </c>
      <c r="C54" s="60">
        <f>SUM(C41+C44+C47+C52+C53)</f>
        <v>229500000</v>
      </c>
      <c r="D54" s="60">
        <f>SUM(D41+D44+D47+D52+D53)</f>
        <v>12165000</v>
      </c>
      <c r="E54" s="60">
        <f>SUM(E41+E44+E47+E52+E53)</f>
        <v>300000</v>
      </c>
      <c r="F54" s="60">
        <f>SUM(F41+F44+F47+F52+F53)</f>
        <v>241965000</v>
      </c>
    </row>
    <row r="55" spans="1:9" ht="10.8" thickBot="1" x14ac:dyDescent="0.25">
      <c r="A55" s="51">
        <v>421111</v>
      </c>
      <c r="B55" s="52" t="s">
        <v>38</v>
      </c>
      <c r="C55" s="53">
        <v>600000</v>
      </c>
      <c r="D55" s="53">
        <v>200000</v>
      </c>
      <c r="E55" s="53"/>
      <c r="F55" s="73">
        <f>SUM(C55:E55)</f>
        <v>800000</v>
      </c>
    </row>
    <row r="56" spans="1:9" ht="10.8" thickBot="1" x14ac:dyDescent="0.25">
      <c r="A56" s="51">
        <v>421121</v>
      </c>
      <c r="B56" s="52" t="s">
        <v>39</v>
      </c>
      <c r="C56" s="53">
        <v>170000</v>
      </c>
      <c r="D56" s="53">
        <v>60000</v>
      </c>
      <c r="E56" s="53"/>
      <c r="F56" s="73">
        <f t="shared" ref="F56:F73" si="2">SUM(C56:E56)</f>
        <v>230000</v>
      </c>
    </row>
    <row r="57" spans="1:9" ht="10.8" thickBot="1" x14ac:dyDescent="0.25">
      <c r="A57" s="51">
        <v>421211</v>
      </c>
      <c r="B57" s="52" t="s">
        <v>40</v>
      </c>
      <c r="C57" s="53">
        <v>5000000</v>
      </c>
      <c r="D57" s="53">
        <v>5800000</v>
      </c>
      <c r="E57" s="53"/>
      <c r="F57" s="73">
        <f t="shared" si="2"/>
        <v>10800000</v>
      </c>
      <c r="I57" s="74"/>
    </row>
    <row r="58" spans="1:9" ht="10.8" thickBot="1" x14ac:dyDescent="0.25">
      <c r="A58" s="51">
        <v>421221</v>
      </c>
      <c r="B58" s="52" t="s">
        <v>41</v>
      </c>
      <c r="C58" s="53">
        <v>8000000</v>
      </c>
      <c r="D58" s="53">
        <v>11250000</v>
      </c>
      <c r="E58" s="53"/>
      <c r="F58" s="73">
        <f t="shared" si="2"/>
        <v>19250000</v>
      </c>
    </row>
    <row r="59" spans="1:9" ht="10.8" thickBot="1" x14ac:dyDescent="0.25">
      <c r="A59" s="51">
        <v>421311</v>
      </c>
      <c r="B59" s="52" t="s">
        <v>176</v>
      </c>
      <c r="C59" s="53">
        <v>50000</v>
      </c>
      <c r="D59" s="53">
        <v>50000</v>
      </c>
      <c r="E59" s="53"/>
      <c r="F59" s="73">
        <f t="shared" si="2"/>
        <v>100000</v>
      </c>
    </row>
    <row r="60" spans="1:9" ht="10.8" thickBot="1" x14ac:dyDescent="0.25">
      <c r="A60" s="51">
        <v>421321</v>
      </c>
      <c r="B60" s="52" t="s">
        <v>42</v>
      </c>
      <c r="C60" s="53">
        <v>100000</v>
      </c>
      <c r="D60" s="53">
        <v>300000</v>
      </c>
      <c r="E60" s="53"/>
      <c r="F60" s="73">
        <f t="shared" si="2"/>
        <v>400000</v>
      </c>
    </row>
    <row r="61" spans="1:9" ht="10.8" thickBot="1" x14ac:dyDescent="0.25">
      <c r="A61" s="51">
        <v>421323</v>
      </c>
      <c r="B61" s="52" t="s">
        <v>135</v>
      </c>
      <c r="C61" s="53">
        <v>500000</v>
      </c>
      <c r="D61" s="53">
        <v>2500000</v>
      </c>
      <c r="E61" s="53"/>
      <c r="F61" s="73">
        <f t="shared" si="2"/>
        <v>3000000</v>
      </c>
    </row>
    <row r="62" spans="1:9" ht="10.8" thickBot="1" x14ac:dyDescent="0.25">
      <c r="A62" s="51">
        <v>421324</v>
      </c>
      <c r="B62" s="52" t="s">
        <v>43</v>
      </c>
      <c r="C62" s="53">
        <v>100000</v>
      </c>
      <c r="D62" s="53">
        <v>449450</v>
      </c>
      <c r="E62" s="53"/>
      <c r="F62" s="73">
        <f t="shared" si="2"/>
        <v>549450</v>
      </c>
    </row>
    <row r="63" spans="1:9" ht="10.8" thickBot="1" x14ac:dyDescent="0.25">
      <c r="A63" s="51">
        <v>421325</v>
      </c>
      <c r="B63" s="52" t="s">
        <v>177</v>
      </c>
      <c r="C63" s="53">
        <v>200000</v>
      </c>
      <c r="D63" s="53">
        <v>400000</v>
      </c>
      <c r="E63" s="53"/>
      <c r="F63" s="73">
        <f t="shared" si="2"/>
        <v>600000</v>
      </c>
    </row>
    <row r="64" spans="1:9" ht="10.8" thickBot="1" x14ac:dyDescent="0.25">
      <c r="A64" s="51">
        <v>421411</v>
      </c>
      <c r="B64" s="52" t="s">
        <v>44</v>
      </c>
      <c r="C64" s="53">
        <v>300000</v>
      </c>
      <c r="D64" s="53">
        <v>876000</v>
      </c>
      <c r="E64" s="53"/>
      <c r="F64" s="73">
        <f t="shared" si="2"/>
        <v>1176000</v>
      </c>
    </row>
    <row r="65" spans="1:6" ht="10.8" thickBot="1" x14ac:dyDescent="0.25">
      <c r="A65" s="51">
        <v>421412</v>
      </c>
      <c r="B65" s="52" t="s">
        <v>45</v>
      </c>
      <c r="C65" s="53"/>
      <c r="D65" s="53">
        <v>100000</v>
      </c>
      <c r="E65" s="53"/>
      <c r="F65" s="73">
        <f t="shared" si="2"/>
        <v>100000</v>
      </c>
    </row>
    <row r="66" spans="1:6" ht="10.8" thickBot="1" x14ac:dyDescent="0.25">
      <c r="A66" s="51">
        <v>421414</v>
      </c>
      <c r="B66" s="52" t="s">
        <v>46</v>
      </c>
      <c r="C66" s="53">
        <v>100000</v>
      </c>
      <c r="D66" s="53">
        <v>596000</v>
      </c>
      <c r="E66" s="53"/>
      <c r="F66" s="73">
        <f t="shared" si="2"/>
        <v>696000</v>
      </c>
    </row>
    <row r="67" spans="1:6" ht="10.8" thickBot="1" x14ac:dyDescent="0.25">
      <c r="A67" s="51">
        <v>421422</v>
      </c>
      <c r="B67" s="52" t="s">
        <v>47</v>
      </c>
      <c r="C67" s="53">
        <v>50000</v>
      </c>
      <c r="D67" s="53">
        <v>200000</v>
      </c>
      <c r="E67" s="53"/>
      <c r="F67" s="73">
        <f t="shared" si="2"/>
        <v>250000</v>
      </c>
    </row>
    <row r="68" spans="1:6" ht="10.8" thickBot="1" x14ac:dyDescent="0.25">
      <c r="A68" s="51">
        <v>421511</v>
      </c>
      <c r="B68" s="52" t="s">
        <v>48</v>
      </c>
      <c r="C68" s="53">
        <v>50000</v>
      </c>
      <c r="D68" s="53">
        <v>150000</v>
      </c>
      <c r="E68" s="53"/>
      <c r="F68" s="73">
        <f t="shared" si="2"/>
        <v>200000</v>
      </c>
    </row>
    <row r="69" spans="1:6" ht="10.8" thickBot="1" x14ac:dyDescent="0.25">
      <c r="A69" s="51">
        <v>421512</v>
      </c>
      <c r="B69" s="52" t="s">
        <v>49</v>
      </c>
      <c r="C69" s="53">
        <v>50000</v>
      </c>
      <c r="D69" s="53">
        <v>50000</v>
      </c>
      <c r="E69" s="53"/>
      <c r="F69" s="73">
        <f t="shared" si="2"/>
        <v>100000</v>
      </c>
    </row>
    <row r="70" spans="1:6" ht="12" customHeight="1" thickBot="1" x14ac:dyDescent="0.25">
      <c r="A70" s="51">
        <v>421521</v>
      </c>
      <c r="B70" s="52" t="s">
        <v>125</v>
      </c>
      <c r="C70" s="53">
        <v>50000</v>
      </c>
      <c r="D70" s="53">
        <v>50000</v>
      </c>
      <c r="E70" s="53"/>
      <c r="F70" s="73">
        <f t="shared" si="2"/>
        <v>100000</v>
      </c>
    </row>
    <row r="71" spans="1:6" ht="10.8" thickBot="1" x14ac:dyDescent="0.25">
      <c r="A71" s="51">
        <v>421522</v>
      </c>
      <c r="B71" s="52" t="s">
        <v>50</v>
      </c>
      <c r="C71" s="53">
        <v>51000</v>
      </c>
      <c r="D71" s="53">
        <v>49000</v>
      </c>
      <c r="E71" s="53"/>
      <c r="F71" s="73">
        <f t="shared" si="2"/>
        <v>100000</v>
      </c>
    </row>
    <row r="72" spans="1:6" ht="21" thickBot="1" x14ac:dyDescent="0.25">
      <c r="A72" s="51">
        <v>421523</v>
      </c>
      <c r="B72" s="52" t="s">
        <v>51</v>
      </c>
      <c r="C72" s="53"/>
      <c r="D72" s="53">
        <v>100000</v>
      </c>
      <c r="E72" s="53"/>
      <c r="F72" s="73">
        <f t="shared" si="2"/>
        <v>100000</v>
      </c>
    </row>
    <row r="73" spans="1:6" ht="10.8" thickBot="1" x14ac:dyDescent="0.25">
      <c r="A73" s="51">
        <v>421911</v>
      </c>
      <c r="B73" s="52" t="s">
        <v>178</v>
      </c>
      <c r="C73" s="53"/>
      <c r="D73" s="53">
        <v>200000</v>
      </c>
      <c r="E73" s="53"/>
      <c r="F73" s="73">
        <f t="shared" si="2"/>
        <v>200000</v>
      </c>
    </row>
    <row r="74" spans="1:6" s="99" customFormat="1" ht="10.8" thickBot="1" x14ac:dyDescent="0.25">
      <c r="A74" s="80">
        <v>421</v>
      </c>
      <c r="B74" s="81" t="s">
        <v>52</v>
      </c>
      <c r="C74" s="82">
        <f>SUM(C55:C72)</f>
        <v>15371000</v>
      </c>
      <c r="D74" s="82">
        <f>SUM(D55:D73)</f>
        <v>23380450</v>
      </c>
      <c r="E74" s="82">
        <f>SUM(E55:E72)</f>
        <v>0</v>
      </c>
      <c r="F74" s="82">
        <f>SUM(F55:F73)</f>
        <v>38751450</v>
      </c>
    </row>
    <row r="75" spans="1:6" ht="10.8" thickBot="1" x14ac:dyDescent="0.25">
      <c r="A75" s="51">
        <v>422111</v>
      </c>
      <c r="B75" s="52" t="s">
        <v>53</v>
      </c>
      <c r="C75" s="53"/>
      <c r="D75" s="53">
        <v>450000</v>
      </c>
      <c r="E75" s="53"/>
      <c r="F75" s="73">
        <f>SUM(C75:E75)</f>
        <v>450000</v>
      </c>
    </row>
    <row r="76" spans="1:6" ht="10.8" thickBot="1" x14ac:dyDescent="0.25">
      <c r="A76" s="51">
        <v>422121</v>
      </c>
      <c r="B76" s="52" t="s">
        <v>54</v>
      </c>
      <c r="C76" s="53"/>
      <c r="D76" s="53">
        <v>150000</v>
      </c>
      <c r="E76" s="53"/>
      <c r="F76" s="73">
        <f t="shared" ref="F76:F83" si="3">SUM(C76:E76)</f>
        <v>150000</v>
      </c>
    </row>
    <row r="77" spans="1:6" ht="10.8" thickBot="1" x14ac:dyDescent="0.25">
      <c r="A77" s="51">
        <v>422131</v>
      </c>
      <c r="B77" s="52" t="s">
        <v>55</v>
      </c>
      <c r="C77" s="53"/>
      <c r="D77" s="53">
        <v>240000</v>
      </c>
      <c r="E77" s="53"/>
      <c r="F77" s="73">
        <f t="shared" si="3"/>
        <v>240000</v>
      </c>
    </row>
    <row r="78" spans="1:6" ht="10.8" thickBot="1" x14ac:dyDescent="0.25">
      <c r="A78" s="51">
        <v>422199</v>
      </c>
      <c r="B78" s="52" t="s">
        <v>138</v>
      </c>
      <c r="C78" s="53"/>
      <c r="D78" s="53">
        <v>100000</v>
      </c>
      <c r="E78" s="53"/>
      <c r="F78" s="73">
        <f t="shared" si="3"/>
        <v>100000</v>
      </c>
    </row>
    <row r="79" spans="1:6" ht="21" thickBot="1" x14ac:dyDescent="0.25">
      <c r="A79" s="51">
        <v>422211</v>
      </c>
      <c r="B79" s="52" t="s">
        <v>126</v>
      </c>
      <c r="C79" s="53"/>
      <c r="D79" s="53">
        <v>300000</v>
      </c>
      <c r="E79" s="53"/>
      <c r="F79" s="73">
        <f t="shared" si="3"/>
        <v>300000</v>
      </c>
    </row>
    <row r="80" spans="1:6" ht="21" thickBot="1" x14ac:dyDescent="0.25">
      <c r="A80" s="51">
        <v>422221</v>
      </c>
      <c r="B80" s="52" t="s">
        <v>56</v>
      </c>
      <c r="C80" s="53"/>
      <c r="D80" s="53">
        <v>600000</v>
      </c>
      <c r="E80" s="53"/>
      <c r="F80" s="73">
        <f t="shared" si="3"/>
        <v>600000</v>
      </c>
    </row>
    <row r="81" spans="1:6" ht="21" thickBot="1" x14ac:dyDescent="0.25">
      <c r="A81" s="51">
        <v>422231</v>
      </c>
      <c r="B81" s="52" t="s">
        <v>175</v>
      </c>
      <c r="C81" s="53"/>
      <c r="D81" s="53">
        <v>600000</v>
      </c>
      <c r="E81" s="53"/>
      <c r="F81" s="73">
        <f t="shared" si="3"/>
        <v>600000</v>
      </c>
    </row>
    <row r="82" spans="1:6" ht="21" thickBot="1" x14ac:dyDescent="0.25">
      <c r="A82" s="51">
        <v>422299</v>
      </c>
      <c r="B82" s="52" t="s">
        <v>139</v>
      </c>
      <c r="C82" s="53"/>
      <c r="D82" s="53">
        <v>150000</v>
      </c>
      <c r="E82" s="53"/>
      <c r="F82" s="73">
        <f t="shared" si="3"/>
        <v>150000</v>
      </c>
    </row>
    <row r="83" spans="1:6" ht="10.8" thickBot="1" x14ac:dyDescent="0.25">
      <c r="A83" s="51">
        <v>422391</v>
      </c>
      <c r="B83" s="52" t="s">
        <v>57</v>
      </c>
      <c r="C83" s="53">
        <v>1000000</v>
      </c>
      <c r="D83" s="53">
        <v>3000000</v>
      </c>
      <c r="E83" s="53"/>
      <c r="F83" s="73">
        <f t="shared" si="3"/>
        <v>4000000</v>
      </c>
    </row>
    <row r="84" spans="1:6" s="99" customFormat="1" ht="10.8" thickBot="1" x14ac:dyDescent="0.25">
      <c r="A84" s="111">
        <v>422</v>
      </c>
      <c r="B84" s="112" t="s">
        <v>58</v>
      </c>
      <c r="C84" s="113">
        <f>SUM(C75:C83)</f>
        <v>1000000</v>
      </c>
      <c r="D84" s="113">
        <f>SUM(D75:D83)</f>
        <v>5590000</v>
      </c>
      <c r="E84" s="113">
        <f>SUM(E75:E83)</f>
        <v>0</v>
      </c>
      <c r="F84" s="113">
        <f>SUM(F75:F83)</f>
        <v>6590000</v>
      </c>
    </row>
    <row r="85" spans="1:6" ht="10.8" thickBot="1" x14ac:dyDescent="0.25">
      <c r="A85" s="51">
        <v>423291</v>
      </c>
      <c r="B85" s="52" t="s">
        <v>59</v>
      </c>
      <c r="C85" s="53">
        <v>500000</v>
      </c>
      <c r="D85" s="53">
        <v>1900000</v>
      </c>
      <c r="E85" s="53"/>
      <c r="F85" s="73">
        <f>SUM(C85:E85)</f>
        <v>2400000</v>
      </c>
    </row>
    <row r="86" spans="1:6" ht="10.8" thickBot="1" x14ac:dyDescent="0.25">
      <c r="A86" s="51">
        <v>423111</v>
      </c>
      <c r="B86" s="52" t="s">
        <v>182</v>
      </c>
      <c r="C86" s="53"/>
      <c r="D86" s="53">
        <v>500000</v>
      </c>
      <c r="E86" s="53"/>
      <c r="F86" s="73">
        <f>SUM(C86:E86)</f>
        <v>500000</v>
      </c>
    </row>
    <row r="87" spans="1:6" ht="21" thickBot="1" x14ac:dyDescent="0.25">
      <c r="A87" s="51">
        <v>423311</v>
      </c>
      <c r="B87" s="52" t="s">
        <v>149</v>
      </c>
      <c r="C87" s="53"/>
      <c r="D87" s="53">
        <v>500000</v>
      </c>
      <c r="E87" s="53"/>
      <c r="F87" s="73">
        <f>SUM(C87:E87)</f>
        <v>500000</v>
      </c>
    </row>
    <row r="88" spans="1:6" ht="10.8" thickBot="1" x14ac:dyDescent="0.25">
      <c r="A88" s="51">
        <v>423321</v>
      </c>
      <c r="B88" s="52" t="s">
        <v>60</v>
      </c>
      <c r="C88" s="53"/>
      <c r="D88" s="53">
        <v>300000</v>
      </c>
      <c r="E88" s="53"/>
      <c r="F88" s="73">
        <f t="shared" ref="F88:F107" si="4">SUM(C88:E88)</f>
        <v>300000</v>
      </c>
    </row>
    <row r="89" spans="1:6" ht="10.8" thickBot="1" x14ac:dyDescent="0.25">
      <c r="A89" s="51">
        <v>423323</v>
      </c>
      <c r="B89" s="52" t="s">
        <v>133</v>
      </c>
      <c r="C89" s="53"/>
      <c r="D89" s="53">
        <v>300000</v>
      </c>
      <c r="E89" s="53"/>
      <c r="F89" s="73">
        <f t="shared" si="4"/>
        <v>300000</v>
      </c>
    </row>
    <row r="90" spans="1:6" ht="10.8" thickBot="1" x14ac:dyDescent="0.25">
      <c r="A90" s="51">
        <v>42339901</v>
      </c>
      <c r="B90" s="52" t="s">
        <v>160</v>
      </c>
      <c r="C90" s="53"/>
      <c r="D90" s="53">
        <v>1200000</v>
      </c>
      <c r="E90" s="53"/>
      <c r="F90" s="73">
        <f t="shared" si="4"/>
        <v>1200000</v>
      </c>
    </row>
    <row r="91" spans="1:6" ht="10.8" thickBot="1" x14ac:dyDescent="0.25">
      <c r="A91" s="51">
        <v>423431</v>
      </c>
      <c r="B91" s="52" t="s">
        <v>61</v>
      </c>
      <c r="C91" s="53"/>
      <c r="D91" s="53">
        <v>4800000</v>
      </c>
      <c r="E91" s="53"/>
      <c r="F91" s="73">
        <f t="shared" si="4"/>
        <v>4800000</v>
      </c>
    </row>
    <row r="92" spans="1:6" ht="10.8" thickBot="1" x14ac:dyDescent="0.25">
      <c r="A92" s="51">
        <v>423432</v>
      </c>
      <c r="B92" s="52" t="s">
        <v>62</v>
      </c>
      <c r="C92" s="53"/>
      <c r="D92" s="53">
        <v>700000</v>
      </c>
      <c r="E92" s="53"/>
      <c r="F92" s="73">
        <f t="shared" si="4"/>
        <v>700000</v>
      </c>
    </row>
    <row r="93" spans="1:6" ht="10.8" thickBot="1" x14ac:dyDescent="0.25">
      <c r="A93" s="51">
        <v>423449</v>
      </c>
      <c r="B93" s="52" t="s">
        <v>140</v>
      </c>
      <c r="C93" s="53"/>
      <c r="D93" s="53">
        <v>144000</v>
      </c>
      <c r="E93" s="53"/>
      <c r="F93" s="73">
        <f t="shared" si="4"/>
        <v>144000</v>
      </c>
    </row>
    <row r="94" spans="1:6" ht="21" thickBot="1" x14ac:dyDescent="0.25">
      <c r="A94" s="51">
        <v>423521</v>
      </c>
      <c r="B94" s="52" t="s">
        <v>151</v>
      </c>
      <c r="C94" s="53"/>
      <c r="D94" s="53">
        <v>800000</v>
      </c>
      <c r="E94" s="53"/>
      <c r="F94" s="73">
        <f t="shared" si="4"/>
        <v>800000</v>
      </c>
    </row>
    <row r="95" spans="1:6" ht="10.8" thickBot="1" x14ac:dyDescent="0.25">
      <c r="A95" s="51">
        <v>423541</v>
      </c>
      <c r="B95" s="52" t="s">
        <v>166</v>
      </c>
      <c r="C95" s="53"/>
      <c r="D95" s="53">
        <v>5800209</v>
      </c>
      <c r="E95" s="53"/>
      <c r="F95" s="73">
        <f t="shared" si="4"/>
        <v>5800209</v>
      </c>
    </row>
    <row r="96" spans="1:6" ht="10.8" thickBot="1" x14ac:dyDescent="0.25">
      <c r="A96" s="51">
        <v>423542</v>
      </c>
      <c r="B96" s="52" t="s">
        <v>150</v>
      </c>
      <c r="C96" s="53"/>
      <c r="D96" s="53">
        <v>150000</v>
      </c>
      <c r="E96" s="53"/>
      <c r="F96" s="73">
        <f t="shared" si="4"/>
        <v>150000</v>
      </c>
    </row>
    <row r="97" spans="1:6" ht="10.8" thickBot="1" x14ac:dyDescent="0.25">
      <c r="A97" s="51">
        <v>423591</v>
      </c>
      <c r="B97" s="52" t="s">
        <v>63</v>
      </c>
      <c r="C97" s="53"/>
      <c r="D97" s="53">
        <v>1700000</v>
      </c>
      <c r="E97" s="53"/>
      <c r="F97" s="73">
        <f t="shared" si="4"/>
        <v>1700000</v>
      </c>
    </row>
    <row r="98" spans="1:6" ht="21" thickBot="1" x14ac:dyDescent="0.25">
      <c r="A98" s="51">
        <v>42359901</v>
      </c>
      <c r="B98" s="52" t="s">
        <v>64</v>
      </c>
      <c r="C98" s="53"/>
      <c r="D98" s="53">
        <v>600000</v>
      </c>
      <c r="E98" s="53"/>
      <c r="F98" s="73">
        <f t="shared" si="4"/>
        <v>600000</v>
      </c>
    </row>
    <row r="99" spans="1:6" ht="21" thickBot="1" x14ac:dyDescent="0.25">
      <c r="A99" s="51">
        <v>42359903</v>
      </c>
      <c r="B99" s="52" t="s">
        <v>131</v>
      </c>
      <c r="C99" s="53"/>
      <c r="D99" s="53">
        <v>600000</v>
      </c>
      <c r="E99" s="53"/>
      <c r="F99" s="73">
        <f t="shared" si="4"/>
        <v>600000</v>
      </c>
    </row>
    <row r="100" spans="1:6" ht="21" thickBot="1" x14ac:dyDescent="0.25">
      <c r="A100" s="51">
        <v>42359904</v>
      </c>
      <c r="B100" s="52" t="s">
        <v>153</v>
      </c>
      <c r="C100" s="53"/>
      <c r="D100" s="53">
        <v>500000</v>
      </c>
      <c r="E100" s="53"/>
      <c r="F100" s="73">
        <f t="shared" si="4"/>
        <v>500000</v>
      </c>
    </row>
    <row r="101" spans="1:6" ht="10.8" thickBot="1" x14ac:dyDescent="0.25">
      <c r="A101" s="51">
        <v>42359905</v>
      </c>
      <c r="B101" s="52" t="s">
        <v>152</v>
      </c>
      <c r="C101" s="53"/>
      <c r="D101" s="53">
        <v>500000</v>
      </c>
      <c r="E101" s="53"/>
      <c r="F101" s="73">
        <f t="shared" si="4"/>
        <v>500000</v>
      </c>
    </row>
    <row r="102" spans="1:6" ht="10.8" thickBot="1" x14ac:dyDescent="0.25">
      <c r="A102" s="51">
        <v>42359906</v>
      </c>
      <c r="B102" s="52" t="s">
        <v>65</v>
      </c>
      <c r="C102" s="53"/>
      <c r="D102" s="53">
        <v>4000000</v>
      </c>
      <c r="E102" s="53"/>
      <c r="F102" s="73">
        <f t="shared" si="4"/>
        <v>4000000</v>
      </c>
    </row>
    <row r="103" spans="1:6" ht="21" thickBot="1" x14ac:dyDescent="0.25">
      <c r="A103" s="51">
        <v>42359907</v>
      </c>
      <c r="B103" s="52" t="s">
        <v>66</v>
      </c>
      <c r="C103" s="53">
        <v>100000</v>
      </c>
      <c r="D103" s="53">
        <v>106000</v>
      </c>
      <c r="E103" s="53"/>
      <c r="F103" s="73">
        <f t="shared" si="4"/>
        <v>206000</v>
      </c>
    </row>
    <row r="104" spans="1:6" ht="21" thickBot="1" x14ac:dyDescent="0.25">
      <c r="A104" s="51">
        <v>42359910</v>
      </c>
      <c r="B104" s="52" t="s">
        <v>183</v>
      </c>
      <c r="C104" s="53"/>
      <c r="D104" s="53">
        <v>310000</v>
      </c>
      <c r="E104" s="53"/>
      <c r="F104" s="73">
        <f t="shared" si="4"/>
        <v>310000</v>
      </c>
    </row>
    <row r="105" spans="1:6" ht="21" thickBot="1" x14ac:dyDescent="0.25">
      <c r="A105" s="51">
        <v>42359911</v>
      </c>
      <c r="B105" s="52" t="s">
        <v>225</v>
      </c>
      <c r="C105" s="53"/>
      <c r="D105" s="53">
        <v>540000</v>
      </c>
      <c r="E105" s="53"/>
      <c r="F105" s="73">
        <f t="shared" si="4"/>
        <v>540000</v>
      </c>
    </row>
    <row r="106" spans="1:6" ht="10.8" thickBot="1" x14ac:dyDescent="0.25">
      <c r="A106" s="51">
        <v>423711</v>
      </c>
      <c r="B106" s="52" t="s">
        <v>67</v>
      </c>
      <c r="C106" s="53"/>
      <c r="D106" s="53">
        <v>600000</v>
      </c>
      <c r="E106" s="53"/>
      <c r="F106" s="73">
        <f t="shared" si="4"/>
        <v>600000</v>
      </c>
    </row>
    <row r="107" spans="1:6" ht="10.8" thickBot="1" x14ac:dyDescent="0.25">
      <c r="A107" s="51">
        <v>423911</v>
      </c>
      <c r="B107" s="52" t="s">
        <v>136</v>
      </c>
      <c r="C107" s="53"/>
      <c r="D107" s="53">
        <v>10000</v>
      </c>
      <c r="E107" s="53"/>
      <c r="F107" s="73">
        <f t="shared" si="4"/>
        <v>10000</v>
      </c>
    </row>
    <row r="108" spans="1:6" s="99" customFormat="1" ht="10.8" thickBot="1" x14ac:dyDescent="0.25">
      <c r="A108" s="111">
        <v>423</v>
      </c>
      <c r="B108" s="112" t="s">
        <v>68</v>
      </c>
      <c r="C108" s="113">
        <f>SUM(C85:C106)</f>
        <v>600000</v>
      </c>
      <c r="D108" s="113">
        <f>SUM(D85:D107)</f>
        <v>26560209</v>
      </c>
      <c r="E108" s="113">
        <f>SUM(E85:E106)</f>
        <v>0</v>
      </c>
      <c r="F108" s="113">
        <f>SUM(F85:F107)</f>
        <v>27160209</v>
      </c>
    </row>
    <row r="109" spans="1:6" s="99" customFormat="1" ht="10.8" thickBot="1" x14ac:dyDescent="0.25">
      <c r="A109" s="51">
        <v>424331</v>
      </c>
      <c r="B109" s="52" t="s">
        <v>69</v>
      </c>
      <c r="C109" s="53">
        <v>1000000</v>
      </c>
      <c r="D109" s="53">
        <v>900000</v>
      </c>
      <c r="E109" s="53"/>
      <c r="F109" s="73">
        <f>SUM(C109:E109)</f>
        <v>1900000</v>
      </c>
    </row>
    <row r="110" spans="1:6" s="99" customFormat="1" ht="10.8" thickBot="1" x14ac:dyDescent="0.25">
      <c r="A110" s="51">
        <v>424911</v>
      </c>
      <c r="B110" s="52" t="s">
        <v>70</v>
      </c>
      <c r="C110" s="53"/>
      <c r="D110" s="53">
        <v>2716799</v>
      </c>
      <c r="E110" s="53"/>
      <c r="F110" s="73">
        <f>SUM(C110:E110)</f>
        <v>2716799</v>
      </c>
    </row>
    <row r="111" spans="1:6" s="99" customFormat="1" ht="10.8" thickBot="1" x14ac:dyDescent="0.25">
      <c r="A111" s="111">
        <v>424</v>
      </c>
      <c r="B111" s="112" t="s">
        <v>71</v>
      </c>
      <c r="C111" s="113">
        <f>SUM(C109:C110)</f>
        <v>1000000</v>
      </c>
      <c r="D111" s="113">
        <f>SUM(D109:D110)</f>
        <v>3616799</v>
      </c>
      <c r="E111" s="113">
        <f>SUM(E109:E110)</f>
        <v>0</v>
      </c>
      <c r="F111" s="113">
        <f>SUM(F109:F110)</f>
        <v>4616799</v>
      </c>
    </row>
    <row r="112" spans="1:6" ht="12.75" customHeight="1" thickBot="1" x14ac:dyDescent="0.25">
      <c r="A112" s="51">
        <v>425117</v>
      </c>
      <c r="B112" s="52" t="s">
        <v>72</v>
      </c>
      <c r="C112" s="53">
        <v>20000</v>
      </c>
      <c r="D112" s="53">
        <v>55000</v>
      </c>
      <c r="E112" s="53"/>
      <c r="F112" s="73">
        <f t="shared" ref="F112:F120" si="5">SUM(C112:E112)</f>
        <v>75000</v>
      </c>
    </row>
    <row r="113" spans="1:6" ht="26.25" customHeight="1" thickBot="1" x14ac:dyDescent="0.25">
      <c r="A113" s="51">
        <v>425119</v>
      </c>
      <c r="B113" s="52" t="s">
        <v>164</v>
      </c>
      <c r="C113" s="53">
        <v>2000000</v>
      </c>
      <c r="D113" s="53">
        <v>5200000</v>
      </c>
      <c r="E113" s="53"/>
      <c r="F113" s="73">
        <f t="shared" si="5"/>
        <v>7200000</v>
      </c>
    </row>
    <row r="114" spans="1:6" ht="12.75" customHeight="1" thickBot="1" x14ac:dyDescent="0.25">
      <c r="A114" s="51">
        <v>425211</v>
      </c>
      <c r="B114" s="52" t="s">
        <v>73</v>
      </c>
      <c r="C114" s="53"/>
      <c r="D114" s="53">
        <v>360000</v>
      </c>
      <c r="E114" s="53"/>
      <c r="F114" s="73">
        <f t="shared" si="5"/>
        <v>360000</v>
      </c>
    </row>
    <row r="115" spans="1:6" ht="12.75" customHeight="1" thickBot="1" x14ac:dyDescent="0.25">
      <c r="A115" s="51">
        <v>425222</v>
      </c>
      <c r="B115" s="52" t="s">
        <v>74</v>
      </c>
      <c r="C115" s="53">
        <v>20000</v>
      </c>
      <c r="D115" s="53">
        <v>100000</v>
      </c>
      <c r="E115" s="53"/>
      <c r="F115" s="73">
        <f t="shared" si="5"/>
        <v>120000</v>
      </c>
    </row>
    <row r="116" spans="1:6" ht="12.75" customHeight="1" thickBot="1" x14ac:dyDescent="0.25">
      <c r="A116" s="51">
        <v>425223</v>
      </c>
      <c r="B116" s="52" t="s">
        <v>75</v>
      </c>
      <c r="C116" s="53">
        <v>40000</v>
      </c>
      <c r="D116" s="53">
        <v>200000</v>
      </c>
      <c r="E116" s="53"/>
      <c r="F116" s="73">
        <f t="shared" si="5"/>
        <v>240000</v>
      </c>
    </row>
    <row r="117" spans="1:6" ht="12.75" customHeight="1" thickBot="1" x14ac:dyDescent="0.25">
      <c r="A117" s="51">
        <v>425225</v>
      </c>
      <c r="B117" s="52" t="s">
        <v>76</v>
      </c>
      <c r="C117" s="53">
        <v>459000</v>
      </c>
      <c r="D117" s="53">
        <v>2541000</v>
      </c>
      <c r="E117" s="53"/>
      <c r="F117" s="73">
        <f t="shared" si="5"/>
        <v>3000000</v>
      </c>
    </row>
    <row r="118" spans="1:6" ht="12.75" customHeight="1" thickBot="1" x14ac:dyDescent="0.25">
      <c r="A118" s="51">
        <v>425229</v>
      </c>
      <c r="B118" s="52" t="s">
        <v>77</v>
      </c>
      <c r="C118" s="53">
        <v>20000</v>
      </c>
      <c r="D118" s="53">
        <v>100000</v>
      </c>
      <c r="E118" s="53"/>
      <c r="F118" s="73">
        <f t="shared" si="5"/>
        <v>120000</v>
      </c>
    </row>
    <row r="119" spans="1:6" ht="21" thickBot="1" x14ac:dyDescent="0.25">
      <c r="A119" s="51">
        <v>425251</v>
      </c>
      <c r="B119" s="52" t="s">
        <v>78</v>
      </c>
      <c r="C119" s="53">
        <v>500000</v>
      </c>
      <c r="D119" s="53">
        <v>700000</v>
      </c>
      <c r="E119" s="53"/>
      <c r="F119" s="73">
        <f t="shared" si="5"/>
        <v>1200000</v>
      </c>
    </row>
    <row r="120" spans="1:6" ht="10.8" thickBot="1" x14ac:dyDescent="0.25">
      <c r="A120" s="51">
        <v>425291</v>
      </c>
      <c r="B120" s="52" t="s">
        <v>79</v>
      </c>
      <c r="C120" s="53">
        <v>20000</v>
      </c>
      <c r="D120" s="53">
        <v>100000</v>
      </c>
      <c r="E120" s="53"/>
      <c r="F120" s="73">
        <f t="shared" si="5"/>
        <v>120000</v>
      </c>
    </row>
    <row r="121" spans="1:6" s="99" customFormat="1" ht="10.8" thickBot="1" x14ac:dyDescent="0.25">
      <c r="A121" s="108">
        <v>425</v>
      </c>
      <c r="B121" s="109" t="s">
        <v>127</v>
      </c>
      <c r="C121" s="110">
        <f>SUM(C112:C120)</f>
        <v>3079000</v>
      </c>
      <c r="D121" s="110">
        <f>SUM(D112:D120)</f>
        <v>9356000</v>
      </c>
      <c r="E121" s="110">
        <f>SUM(E112:E120)</f>
        <v>0</v>
      </c>
      <c r="F121" s="110">
        <f>SUM(F112:F120)</f>
        <v>12435000</v>
      </c>
    </row>
    <row r="122" spans="1:6" ht="12.75" customHeight="1" thickBot="1" x14ac:dyDescent="0.25">
      <c r="A122" s="51">
        <v>426111</v>
      </c>
      <c r="B122" s="52" t="s">
        <v>80</v>
      </c>
      <c r="C122" s="53">
        <v>826371</v>
      </c>
      <c r="D122" s="53">
        <v>1000000</v>
      </c>
      <c r="E122" s="53"/>
      <c r="F122" s="73">
        <f>SUM(C122:E122)</f>
        <v>1826371</v>
      </c>
    </row>
    <row r="123" spans="1:6" ht="12.75" customHeight="1" thickBot="1" x14ac:dyDescent="0.25">
      <c r="A123" s="51">
        <v>426121</v>
      </c>
      <c r="B123" s="52" t="s">
        <v>81</v>
      </c>
      <c r="C123" s="53"/>
      <c r="D123" s="53">
        <v>1475052</v>
      </c>
      <c r="E123" s="53"/>
      <c r="F123" s="73">
        <f t="shared" ref="F123:F140" si="6">SUM(C123:E123)</f>
        <v>1475052</v>
      </c>
    </row>
    <row r="124" spans="1:6" ht="12.75" customHeight="1" thickBot="1" x14ac:dyDescent="0.25">
      <c r="A124" s="51">
        <v>426131</v>
      </c>
      <c r="B124" s="52" t="s">
        <v>82</v>
      </c>
      <c r="C124" s="53"/>
      <c r="D124" s="53">
        <v>588000</v>
      </c>
      <c r="E124" s="53"/>
      <c r="F124" s="73">
        <f t="shared" si="6"/>
        <v>588000</v>
      </c>
    </row>
    <row r="125" spans="1:6" ht="12.75" customHeight="1" thickBot="1" x14ac:dyDescent="0.25">
      <c r="A125" s="51">
        <v>426311</v>
      </c>
      <c r="B125" s="52" t="s">
        <v>83</v>
      </c>
      <c r="C125" s="53"/>
      <c r="D125" s="53">
        <v>300000</v>
      </c>
      <c r="E125" s="53"/>
      <c r="F125" s="73">
        <f t="shared" si="6"/>
        <v>300000</v>
      </c>
    </row>
    <row r="126" spans="1:6" ht="12.75" customHeight="1" thickBot="1" x14ac:dyDescent="0.25">
      <c r="A126" s="51">
        <v>426411</v>
      </c>
      <c r="B126" s="52" t="s">
        <v>84</v>
      </c>
      <c r="C126" s="53">
        <v>500000</v>
      </c>
      <c r="D126" s="53">
        <v>3626800</v>
      </c>
      <c r="E126" s="53"/>
      <c r="F126" s="73">
        <f t="shared" si="6"/>
        <v>4126800</v>
      </c>
    </row>
    <row r="127" spans="1:6" ht="12.75" customHeight="1" thickBot="1" x14ac:dyDescent="0.25">
      <c r="A127" s="51">
        <v>426591</v>
      </c>
      <c r="B127" s="52" t="s">
        <v>137</v>
      </c>
      <c r="C127" s="53">
        <v>50000</v>
      </c>
      <c r="D127" s="53">
        <v>50000</v>
      </c>
      <c r="E127" s="53"/>
      <c r="F127" s="73">
        <f t="shared" si="6"/>
        <v>100000</v>
      </c>
    </row>
    <row r="128" spans="1:6" ht="12.75" customHeight="1" thickBot="1" x14ac:dyDescent="0.25">
      <c r="A128" s="51">
        <v>426711</v>
      </c>
      <c r="B128" s="52" t="s">
        <v>85</v>
      </c>
      <c r="C128" s="53">
        <v>500000</v>
      </c>
      <c r="D128" s="53">
        <v>996424</v>
      </c>
      <c r="E128" s="53"/>
      <c r="F128" s="73">
        <f t="shared" si="6"/>
        <v>1496424</v>
      </c>
    </row>
    <row r="129" spans="1:12" ht="12.75" customHeight="1" thickBot="1" x14ac:dyDescent="0.25">
      <c r="A129" s="51">
        <v>426751</v>
      </c>
      <c r="B129" s="52" t="s">
        <v>86</v>
      </c>
      <c r="C129" s="53">
        <v>3505068</v>
      </c>
      <c r="D129" s="53">
        <v>4976430</v>
      </c>
      <c r="E129" s="53"/>
      <c r="F129" s="73">
        <f t="shared" si="6"/>
        <v>8481498</v>
      </c>
    </row>
    <row r="130" spans="1:12" ht="12.75" customHeight="1" thickBot="1" x14ac:dyDescent="0.25">
      <c r="A130" s="51">
        <v>42679101</v>
      </c>
      <c r="B130" s="52" t="s">
        <v>87</v>
      </c>
      <c r="C130" s="53">
        <v>840339</v>
      </c>
      <c r="D130" s="53">
        <v>2000000</v>
      </c>
      <c r="E130" s="53"/>
      <c r="F130" s="73">
        <f t="shared" si="6"/>
        <v>2840339</v>
      </c>
    </row>
    <row r="131" spans="1:12" ht="12.75" customHeight="1" thickBot="1" x14ac:dyDescent="0.25">
      <c r="A131" s="51">
        <v>42679102</v>
      </c>
      <c r="B131" s="52" t="s">
        <v>88</v>
      </c>
      <c r="C131" s="53">
        <v>1000000</v>
      </c>
      <c r="D131" s="53">
        <v>1100622</v>
      </c>
      <c r="E131" s="53"/>
      <c r="F131" s="73">
        <f t="shared" si="6"/>
        <v>2100622</v>
      </c>
    </row>
    <row r="132" spans="1:12" ht="12.75" customHeight="1" thickBot="1" x14ac:dyDescent="0.25">
      <c r="A132" s="51">
        <v>426811</v>
      </c>
      <c r="B132" s="52" t="s">
        <v>89</v>
      </c>
      <c r="C132" s="53">
        <v>2000000</v>
      </c>
      <c r="D132" s="53">
        <v>8168450</v>
      </c>
      <c r="E132" s="53"/>
      <c r="F132" s="73">
        <f t="shared" si="6"/>
        <v>10168450</v>
      </c>
    </row>
    <row r="133" spans="1:12" ht="12.75" customHeight="1" thickBot="1" x14ac:dyDescent="0.25">
      <c r="A133" s="51">
        <v>426821</v>
      </c>
      <c r="B133" s="52" t="s">
        <v>165</v>
      </c>
      <c r="C133" s="53">
        <v>4000000</v>
      </c>
      <c r="D133" s="53">
        <v>8500000</v>
      </c>
      <c r="E133" s="53"/>
      <c r="F133" s="73">
        <f t="shared" si="6"/>
        <v>12500000</v>
      </c>
    </row>
    <row r="134" spans="1:12" ht="12.75" customHeight="1" thickBot="1" x14ac:dyDescent="0.25">
      <c r="A134" s="51">
        <v>426822</v>
      </c>
      <c r="B134" s="52" t="s">
        <v>163</v>
      </c>
      <c r="C134" s="53">
        <v>50000</v>
      </c>
      <c r="D134" s="53">
        <v>150000</v>
      </c>
      <c r="E134" s="53"/>
      <c r="F134" s="73">
        <f t="shared" si="6"/>
        <v>200000</v>
      </c>
    </row>
    <row r="135" spans="1:12" ht="12.75" customHeight="1" thickBot="1" x14ac:dyDescent="0.25">
      <c r="A135" s="51">
        <v>426823</v>
      </c>
      <c r="B135" s="52" t="s">
        <v>90</v>
      </c>
      <c r="C135" s="53">
        <v>4000000</v>
      </c>
      <c r="D135" s="53">
        <v>16000000</v>
      </c>
      <c r="E135" s="53"/>
      <c r="F135" s="73">
        <f t="shared" si="6"/>
        <v>20000000</v>
      </c>
    </row>
    <row r="136" spans="1:12" ht="12.75" customHeight="1" thickBot="1" x14ac:dyDescent="0.25">
      <c r="A136" s="51">
        <v>426911</v>
      </c>
      <c r="B136" s="52" t="s">
        <v>91</v>
      </c>
      <c r="C136" s="53">
        <v>72610</v>
      </c>
      <c r="D136" s="53">
        <v>200000</v>
      </c>
      <c r="E136" s="53"/>
      <c r="F136" s="73">
        <f t="shared" si="6"/>
        <v>272610</v>
      </c>
    </row>
    <row r="137" spans="1:12" ht="12.75" customHeight="1" thickBot="1" x14ac:dyDescent="0.25">
      <c r="A137" s="51">
        <v>42691301</v>
      </c>
      <c r="B137" s="52" t="s">
        <v>92</v>
      </c>
      <c r="C137" s="53">
        <v>574746</v>
      </c>
      <c r="D137" s="53">
        <v>5327326</v>
      </c>
      <c r="E137" s="53"/>
      <c r="F137" s="73">
        <f t="shared" si="6"/>
        <v>5902072</v>
      </c>
    </row>
    <row r="138" spans="1:12" ht="12.75" customHeight="1" thickBot="1" x14ac:dyDescent="0.25">
      <c r="A138" s="51">
        <v>42691302</v>
      </c>
      <c r="B138" s="52" t="s">
        <v>93</v>
      </c>
      <c r="C138" s="53">
        <v>205866</v>
      </c>
      <c r="D138" s="53">
        <v>600000</v>
      </c>
      <c r="E138" s="53"/>
      <c r="F138" s="73">
        <f t="shared" si="6"/>
        <v>805866</v>
      </c>
    </row>
    <row r="139" spans="1:12" ht="12.75" customHeight="1" thickBot="1" x14ac:dyDescent="0.25">
      <c r="A139" s="51">
        <v>42691303</v>
      </c>
      <c r="B139" s="52" t="s">
        <v>94</v>
      </c>
      <c r="C139" s="53">
        <v>100000</v>
      </c>
      <c r="D139" s="53">
        <v>320000</v>
      </c>
      <c r="E139" s="53"/>
      <c r="F139" s="73">
        <f t="shared" si="6"/>
        <v>420000</v>
      </c>
    </row>
    <row r="140" spans="1:12" ht="12.75" customHeight="1" thickBot="1" x14ac:dyDescent="0.25">
      <c r="A140" s="51">
        <v>42691904</v>
      </c>
      <c r="B140" s="52" t="s">
        <v>95</v>
      </c>
      <c r="C140" s="53">
        <v>1000000</v>
      </c>
      <c r="D140" s="53">
        <v>3741968</v>
      </c>
      <c r="E140" s="53"/>
      <c r="F140" s="73">
        <f t="shared" si="6"/>
        <v>4741968</v>
      </c>
    </row>
    <row r="141" spans="1:12" s="99" customFormat="1" ht="10.8" thickBot="1" x14ac:dyDescent="0.25">
      <c r="A141" s="111">
        <v>426</v>
      </c>
      <c r="B141" s="112" t="s">
        <v>96</v>
      </c>
      <c r="C141" s="113">
        <f>SUM(C122:C140)</f>
        <v>19225000</v>
      </c>
      <c r="D141" s="113">
        <f>SUM(D122:D140)</f>
        <v>59121072</v>
      </c>
      <c r="E141" s="113">
        <f>SUM(E122:E140)</f>
        <v>0</v>
      </c>
      <c r="F141" s="113">
        <f>SUM(F122:F140)</f>
        <v>78346072</v>
      </c>
    </row>
    <row r="142" spans="1:12" s="99" customFormat="1" ht="22.2" thickBot="1" x14ac:dyDescent="0.25">
      <c r="A142" s="61">
        <v>42</v>
      </c>
      <c r="B142" s="62" t="s">
        <v>97</v>
      </c>
      <c r="C142" s="56">
        <f>SUM(C74+C84++C108+C111+C121+C141)</f>
        <v>40275000</v>
      </c>
      <c r="D142" s="56">
        <f>SUM(D74+D84++D108+D111+D121+D141)</f>
        <v>127624530</v>
      </c>
      <c r="E142" s="56">
        <f>SUM(E74+E84++E108+E111+E121+E141)</f>
        <v>0</v>
      </c>
      <c r="F142" s="56">
        <f>SUM(F74+F84++F108+F111+F121+F141)</f>
        <v>167899530</v>
      </c>
      <c r="G142" s="12"/>
      <c r="H142" s="12"/>
      <c r="I142" s="12"/>
      <c r="J142" s="12"/>
      <c r="K142" s="12"/>
      <c r="L142" s="12"/>
    </row>
    <row r="143" spans="1:12" s="99" customFormat="1" ht="10.8" thickBot="1" x14ac:dyDescent="0.25">
      <c r="A143" s="51">
        <v>431211</v>
      </c>
      <c r="B143" s="52" t="s">
        <v>98</v>
      </c>
      <c r="C143" s="53"/>
      <c r="D143" s="53">
        <v>2000000</v>
      </c>
      <c r="E143" s="53"/>
      <c r="F143" s="73">
        <f>SUM(C143:E143)</f>
        <v>2000000</v>
      </c>
      <c r="G143" s="12"/>
      <c r="H143" s="12"/>
      <c r="I143" s="12"/>
      <c r="J143" s="12"/>
      <c r="K143" s="12"/>
      <c r="L143" s="12"/>
    </row>
    <row r="144" spans="1:12" s="99" customFormat="1" ht="10.8" thickBot="1" x14ac:dyDescent="0.25">
      <c r="A144" s="54">
        <v>43</v>
      </c>
      <c r="B144" s="55" t="s">
        <v>99</v>
      </c>
      <c r="C144" s="56">
        <f>SUM(C143)</f>
        <v>0</v>
      </c>
      <c r="D144" s="56">
        <v>2000000</v>
      </c>
      <c r="E144" s="56">
        <f>SUM(E143)</f>
        <v>0</v>
      </c>
      <c r="F144" s="56">
        <f>SUM(F143)</f>
        <v>2000000</v>
      </c>
      <c r="G144" s="12"/>
      <c r="H144" s="12"/>
      <c r="I144" s="12"/>
      <c r="J144" s="12"/>
      <c r="K144" s="12"/>
      <c r="L144" s="12"/>
    </row>
    <row r="145" spans="1:12" s="99" customFormat="1" ht="10.8" thickBot="1" x14ac:dyDescent="0.25">
      <c r="A145" s="51">
        <v>441511</v>
      </c>
      <c r="B145" s="52" t="s">
        <v>100</v>
      </c>
      <c r="C145" s="53"/>
      <c r="D145" s="53">
        <v>350000</v>
      </c>
      <c r="E145" s="53"/>
      <c r="F145" s="73">
        <f>SUM(C145:E145)</f>
        <v>350000</v>
      </c>
      <c r="G145" s="12"/>
      <c r="H145" s="12"/>
      <c r="I145" s="12"/>
      <c r="J145" s="12"/>
      <c r="K145" s="12"/>
      <c r="L145" s="12"/>
    </row>
    <row r="146" spans="1:12" s="99" customFormat="1" ht="21" thickBot="1" x14ac:dyDescent="0.25">
      <c r="A146" s="51">
        <v>441411</v>
      </c>
      <c r="B146" s="52" t="s">
        <v>211</v>
      </c>
      <c r="C146" s="53"/>
      <c r="D146" s="53">
        <v>390267</v>
      </c>
      <c r="E146" s="53"/>
      <c r="F146" s="73">
        <f>SUM(C146:E146)</f>
        <v>390267</v>
      </c>
      <c r="G146" s="12"/>
      <c r="H146" s="12"/>
      <c r="I146" s="12"/>
      <c r="J146" s="12"/>
      <c r="K146" s="12"/>
      <c r="L146" s="12"/>
    </row>
    <row r="147" spans="1:12" s="99" customFormat="1" ht="11.4" thickBot="1" x14ac:dyDescent="0.25">
      <c r="A147" s="54">
        <v>44</v>
      </c>
      <c r="B147" s="62" t="s">
        <v>101</v>
      </c>
      <c r="C147" s="56">
        <f>SUM(C145)</f>
        <v>0</v>
      </c>
      <c r="D147" s="56">
        <v>350000</v>
      </c>
      <c r="E147" s="56">
        <f>SUM(E145)</f>
        <v>0</v>
      </c>
      <c r="F147" s="56">
        <f>SUM(F145:F146)</f>
        <v>740267</v>
      </c>
      <c r="G147" s="12"/>
      <c r="H147" s="12"/>
      <c r="I147" s="12"/>
      <c r="J147" s="12"/>
      <c r="K147" s="12"/>
      <c r="L147" s="12"/>
    </row>
    <row r="148" spans="1:12" s="99" customFormat="1" ht="10.8" thickBot="1" x14ac:dyDescent="0.25">
      <c r="A148" s="51">
        <v>482131</v>
      </c>
      <c r="B148" s="52" t="s">
        <v>102</v>
      </c>
      <c r="C148" s="53"/>
      <c r="D148" s="53">
        <v>120000</v>
      </c>
      <c r="E148" s="53"/>
      <c r="F148" s="73">
        <f>SUM(C148:E148)</f>
        <v>120000</v>
      </c>
      <c r="G148" s="12"/>
      <c r="H148" s="12"/>
      <c r="I148" s="12"/>
      <c r="J148" s="12"/>
      <c r="K148" s="12"/>
      <c r="L148" s="12"/>
    </row>
    <row r="149" spans="1:12" s="99" customFormat="1" ht="10.8" thickBot="1" x14ac:dyDescent="0.25">
      <c r="A149" s="51">
        <v>482191</v>
      </c>
      <c r="B149" s="52" t="s">
        <v>103</v>
      </c>
      <c r="C149" s="53"/>
      <c r="D149" s="53">
        <v>2500000</v>
      </c>
      <c r="E149" s="53"/>
      <c r="F149" s="73">
        <f>SUM(C149:E149)</f>
        <v>2500000</v>
      </c>
      <c r="G149" s="12"/>
      <c r="H149" s="12"/>
      <c r="I149" s="12"/>
      <c r="J149" s="12"/>
      <c r="K149" s="12"/>
      <c r="L149" s="12"/>
    </row>
    <row r="150" spans="1:12" s="99" customFormat="1" ht="10.8" thickBot="1" x14ac:dyDescent="0.25">
      <c r="A150" s="51">
        <v>482200</v>
      </c>
      <c r="B150" s="52" t="s">
        <v>104</v>
      </c>
      <c r="C150" s="53"/>
      <c r="D150" s="53">
        <v>1600000</v>
      </c>
      <c r="E150" s="53"/>
      <c r="F150" s="73">
        <f>SUM(C150:E150)</f>
        <v>1600000</v>
      </c>
      <c r="G150" s="12"/>
      <c r="H150" s="12"/>
      <c r="I150" s="12"/>
      <c r="J150" s="12"/>
      <c r="K150" s="12"/>
      <c r="L150" s="12"/>
    </row>
    <row r="151" spans="1:12" s="99" customFormat="1" ht="10.8" thickBot="1" x14ac:dyDescent="0.25">
      <c r="A151" s="111">
        <v>482</v>
      </c>
      <c r="B151" s="112" t="s">
        <v>105</v>
      </c>
      <c r="C151" s="113">
        <f>SUM(C148:C150)</f>
        <v>0</v>
      </c>
      <c r="D151" s="113">
        <f>SUM(D148:D150)</f>
        <v>4220000</v>
      </c>
      <c r="E151" s="113">
        <f>SUM(E148:E150)</f>
        <v>0</v>
      </c>
      <c r="F151" s="113">
        <f>SUM(F148:F150)</f>
        <v>4220000</v>
      </c>
    </row>
    <row r="152" spans="1:12" s="99" customFormat="1" ht="10.8" thickBot="1" x14ac:dyDescent="0.25">
      <c r="A152" s="111">
        <v>483</v>
      </c>
      <c r="B152" s="112" t="s">
        <v>106</v>
      </c>
      <c r="C152" s="113"/>
      <c r="D152" s="113">
        <v>700000</v>
      </c>
      <c r="E152" s="113"/>
      <c r="F152" s="113">
        <f>SUM(C152:D152)</f>
        <v>700000</v>
      </c>
    </row>
    <row r="153" spans="1:12" s="99" customFormat="1" ht="11.4" thickBot="1" x14ac:dyDescent="0.25">
      <c r="A153" s="61">
        <v>48</v>
      </c>
      <c r="B153" s="62" t="s">
        <v>107</v>
      </c>
      <c r="C153" s="56">
        <f>SUM(C151:C152)</f>
        <v>0</v>
      </c>
      <c r="D153" s="56">
        <f>SUM(D151:D152)</f>
        <v>4920000</v>
      </c>
      <c r="E153" s="56">
        <f>SUM(E151:E152)</f>
        <v>0</v>
      </c>
      <c r="F153" s="56">
        <f>SUM(F151:F152)</f>
        <v>4920000</v>
      </c>
      <c r="G153" s="12"/>
      <c r="H153" s="12"/>
      <c r="I153" s="12"/>
      <c r="J153" s="12"/>
      <c r="K153" s="12"/>
      <c r="L153" s="12"/>
    </row>
    <row r="154" spans="1:12" s="99" customFormat="1" ht="21" thickBot="1" x14ac:dyDescent="0.25">
      <c r="A154" s="54">
        <v>4</v>
      </c>
      <c r="B154" s="55" t="s">
        <v>108</v>
      </c>
      <c r="C154" s="56">
        <f>SUM(C54+C142+C144+C147+C153)</f>
        <v>269775000</v>
      </c>
      <c r="D154" s="56">
        <f>SUM(D54+D142+D144+D147+D153)</f>
        <v>147059530</v>
      </c>
      <c r="E154" s="56">
        <f>SUM(E54+E142+E144+E147+E153)</f>
        <v>300000</v>
      </c>
      <c r="F154" s="56">
        <f>SUM(F54+F142+F144+F147+F153)</f>
        <v>417524797</v>
      </c>
      <c r="G154" s="12"/>
      <c r="H154" s="12"/>
      <c r="I154" s="12"/>
      <c r="J154" s="12"/>
      <c r="K154" s="12"/>
      <c r="L154" s="12"/>
    </row>
    <row r="155" spans="1:12" s="99" customFormat="1" ht="10.8" thickBot="1" x14ac:dyDescent="0.25">
      <c r="A155" s="54">
        <v>5</v>
      </c>
      <c r="B155" s="63" t="s">
        <v>132</v>
      </c>
      <c r="C155" s="56">
        <f>SUM(C156:C175)</f>
        <v>0</v>
      </c>
      <c r="D155" s="56">
        <f>SUM(D156:D176)</f>
        <v>74864272</v>
      </c>
      <c r="E155" s="56">
        <f>SUM(E156:E175)</f>
        <v>7096980</v>
      </c>
      <c r="F155" s="56">
        <f>SUM(F156:F175)</f>
        <v>78151728</v>
      </c>
      <c r="G155" s="12"/>
      <c r="H155" s="12"/>
      <c r="I155" s="12"/>
      <c r="J155" s="12"/>
      <c r="K155" s="12"/>
      <c r="L155" s="12"/>
    </row>
    <row r="156" spans="1:12" s="99" customFormat="1" ht="31.2" thickBot="1" x14ac:dyDescent="0.25">
      <c r="A156" s="51" t="s">
        <v>144</v>
      </c>
      <c r="B156" s="52" t="s">
        <v>141</v>
      </c>
      <c r="C156" s="57"/>
      <c r="D156" s="53">
        <v>6000000</v>
      </c>
      <c r="E156" s="53"/>
      <c r="F156" s="73">
        <f t="shared" ref="F156:F166" si="7">SUM(C156:E156)</f>
        <v>6000000</v>
      </c>
      <c r="G156" s="12"/>
      <c r="H156" s="12"/>
      <c r="I156" s="12"/>
      <c r="J156" s="12"/>
      <c r="K156" s="12"/>
      <c r="L156" s="12"/>
    </row>
    <row r="157" spans="1:12" s="99" customFormat="1" ht="21" thickBot="1" x14ac:dyDescent="0.25">
      <c r="A157" s="51" t="s">
        <v>187</v>
      </c>
      <c r="B157" s="52" t="s">
        <v>188</v>
      </c>
      <c r="C157" s="57"/>
      <c r="D157" s="53">
        <v>2400000</v>
      </c>
      <c r="E157" s="53"/>
      <c r="F157" s="73">
        <f t="shared" si="7"/>
        <v>2400000</v>
      </c>
      <c r="G157" s="12"/>
      <c r="H157" s="12"/>
      <c r="I157" s="12"/>
      <c r="J157" s="12"/>
      <c r="K157" s="12"/>
      <c r="L157" s="12"/>
    </row>
    <row r="158" spans="1:12" s="99" customFormat="1" ht="31.2" thickBot="1" x14ac:dyDescent="0.25">
      <c r="A158" s="51" t="s">
        <v>146</v>
      </c>
      <c r="B158" s="52" t="s">
        <v>142</v>
      </c>
      <c r="C158" s="57"/>
      <c r="D158" s="53">
        <v>7200000</v>
      </c>
      <c r="E158" s="53"/>
      <c r="F158" s="73">
        <f t="shared" si="7"/>
        <v>7200000</v>
      </c>
      <c r="G158" s="12"/>
      <c r="H158" s="12"/>
      <c r="I158" s="12"/>
      <c r="J158" s="12"/>
      <c r="K158" s="12"/>
      <c r="L158" s="12"/>
    </row>
    <row r="159" spans="1:12" s="99" customFormat="1" ht="31.2" thickBot="1" x14ac:dyDescent="0.25">
      <c r="A159" s="51" t="s">
        <v>145</v>
      </c>
      <c r="B159" s="52" t="s">
        <v>201</v>
      </c>
      <c r="C159" s="57"/>
      <c r="D159" s="53">
        <v>1700000</v>
      </c>
      <c r="E159" s="53"/>
      <c r="F159" s="73">
        <f t="shared" si="7"/>
        <v>1700000</v>
      </c>
      <c r="G159" s="12"/>
      <c r="H159" s="12"/>
      <c r="I159" s="12"/>
      <c r="J159" s="12"/>
      <c r="K159" s="12"/>
      <c r="L159" s="12"/>
    </row>
    <row r="160" spans="1:12" s="99" customFormat="1" ht="21" thickBot="1" x14ac:dyDescent="0.25">
      <c r="A160" s="51" t="s">
        <v>147</v>
      </c>
      <c r="B160" s="52" t="s">
        <v>143</v>
      </c>
      <c r="C160" s="57"/>
      <c r="D160" s="53">
        <v>1200000</v>
      </c>
      <c r="E160" s="53"/>
      <c r="F160" s="73">
        <f t="shared" si="7"/>
        <v>1200000</v>
      </c>
      <c r="G160" s="12"/>
      <c r="H160" s="12"/>
      <c r="I160" s="12"/>
      <c r="J160" s="12"/>
      <c r="K160" s="12"/>
      <c r="L160" s="12"/>
    </row>
    <row r="161" spans="1:12" s="99" customFormat="1" ht="21" thickBot="1" x14ac:dyDescent="0.25">
      <c r="A161" s="51" t="s">
        <v>184</v>
      </c>
      <c r="B161" s="52" t="s">
        <v>185</v>
      </c>
      <c r="C161" s="57"/>
      <c r="D161" s="53">
        <v>3600000</v>
      </c>
      <c r="E161" s="53"/>
      <c r="F161" s="73">
        <f t="shared" si="7"/>
        <v>3600000</v>
      </c>
      <c r="G161" s="12"/>
      <c r="H161" s="12"/>
      <c r="I161" s="12"/>
      <c r="J161" s="12"/>
      <c r="K161" s="12"/>
      <c r="L161" s="12"/>
    </row>
    <row r="162" spans="1:12" s="99" customFormat="1" ht="31.2" thickBot="1" x14ac:dyDescent="0.25">
      <c r="A162" s="51" t="s">
        <v>148</v>
      </c>
      <c r="B162" s="52" t="s">
        <v>159</v>
      </c>
      <c r="C162" s="57"/>
      <c r="D162" s="53">
        <v>6000000</v>
      </c>
      <c r="E162" s="53"/>
      <c r="F162" s="73">
        <f t="shared" si="7"/>
        <v>6000000</v>
      </c>
      <c r="G162" s="12"/>
      <c r="H162" s="12"/>
      <c r="I162" s="12"/>
      <c r="J162" s="12"/>
      <c r="K162" s="12"/>
      <c r="L162" s="12"/>
    </row>
    <row r="163" spans="1:12" s="99" customFormat="1" ht="21" thickBot="1" x14ac:dyDescent="0.25">
      <c r="A163" s="51" t="s">
        <v>148</v>
      </c>
      <c r="B163" s="52" t="s">
        <v>199</v>
      </c>
      <c r="C163" s="57"/>
      <c r="D163" s="53">
        <v>1800000</v>
      </c>
      <c r="E163" s="53"/>
      <c r="F163" s="73">
        <f t="shared" si="7"/>
        <v>1800000</v>
      </c>
      <c r="G163" s="12"/>
      <c r="H163" s="12"/>
      <c r="I163" s="12"/>
      <c r="J163" s="12"/>
      <c r="K163" s="12"/>
      <c r="L163" s="12"/>
    </row>
    <row r="164" spans="1:12" s="99" customFormat="1" ht="21" thickBot="1" x14ac:dyDescent="0.25">
      <c r="A164" s="51" t="s">
        <v>191</v>
      </c>
      <c r="B164" s="52" t="s">
        <v>192</v>
      </c>
      <c r="C164" s="57"/>
      <c r="D164" s="53">
        <v>3600000</v>
      </c>
      <c r="E164" s="53"/>
      <c r="F164" s="73">
        <f t="shared" si="7"/>
        <v>3600000</v>
      </c>
      <c r="G164" s="12"/>
      <c r="H164" s="12"/>
      <c r="I164" s="12"/>
      <c r="J164" s="12"/>
      <c r="K164" s="12"/>
      <c r="L164" s="12"/>
    </row>
    <row r="165" spans="1:12" s="99" customFormat="1" ht="21" thickBot="1" x14ac:dyDescent="0.25">
      <c r="A165" s="51" t="s">
        <v>193</v>
      </c>
      <c r="B165" s="52" t="s">
        <v>194</v>
      </c>
      <c r="C165" s="57"/>
      <c r="D165" s="53">
        <v>3600000</v>
      </c>
      <c r="E165" s="53"/>
      <c r="F165" s="73">
        <f t="shared" si="7"/>
        <v>3600000</v>
      </c>
      <c r="G165" s="12"/>
      <c r="H165" s="12"/>
      <c r="I165" s="12"/>
      <c r="J165" s="12"/>
      <c r="K165" s="12"/>
      <c r="L165" s="12"/>
    </row>
    <row r="166" spans="1:12" s="99" customFormat="1" ht="21" thickBot="1" x14ac:dyDescent="0.25">
      <c r="A166" s="51" t="s">
        <v>189</v>
      </c>
      <c r="B166" s="52" t="s">
        <v>190</v>
      </c>
      <c r="C166" s="57"/>
      <c r="D166" s="53">
        <v>4800000</v>
      </c>
      <c r="E166" s="53"/>
      <c r="F166" s="73">
        <f t="shared" si="7"/>
        <v>4800000</v>
      </c>
      <c r="G166" s="12"/>
      <c r="H166" s="12"/>
      <c r="I166" s="12"/>
      <c r="J166" s="12"/>
      <c r="K166" s="12"/>
      <c r="L166" s="12"/>
    </row>
    <row r="167" spans="1:12" s="99" customFormat="1" ht="10.8" thickBot="1" x14ac:dyDescent="0.25">
      <c r="A167" s="51">
        <v>511431</v>
      </c>
      <c r="B167" s="52" t="s">
        <v>181</v>
      </c>
      <c r="C167" s="57"/>
      <c r="D167" s="53">
        <v>5998000</v>
      </c>
      <c r="E167" s="53"/>
      <c r="F167" s="73">
        <f>SUM(C167:E167)</f>
        <v>5998000</v>
      </c>
      <c r="G167" s="12"/>
      <c r="H167" s="12"/>
      <c r="I167" s="12"/>
      <c r="J167" s="12"/>
      <c r="K167" s="12"/>
      <c r="L167" s="12"/>
    </row>
    <row r="168" spans="1:12" s="99" customFormat="1" ht="10.8" thickBot="1" x14ac:dyDescent="0.25">
      <c r="A168" s="51">
        <v>512111</v>
      </c>
      <c r="B168" s="52" t="s">
        <v>200</v>
      </c>
      <c r="C168" s="57"/>
      <c r="D168" s="53">
        <v>2040000</v>
      </c>
      <c r="E168" s="53"/>
      <c r="F168" s="73">
        <f>SUM(C168:E168)</f>
        <v>2040000</v>
      </c>
      <c r="G168" s="12"/>
      <c r="H168" s="12"/>
      <c r="I168" s="12"/>
      <c r="J168" s="12"/>
      <c r="K168" s="12"/>
      <c r="L168" s="12"/>
    </row>
    <row r="169" spans="1:12" s="99" customFormat="1" ht="10.8" thickBot="1" x14ac:dyDescent="0.25">
      <c r="A169" s="51">
        <v>512211</v>
      </c>
      <c r="B169" s="52" t="s">
        <v>109</v>
      </c>
      <c r="C169" s="53"/>
      <c r="D169" s="53">
        <v>599999</v>
      </c>
      <c r="E169" s="53"/>
      <c r="F169" s="73">
        <f t="shared" ref="F169:F176" si="8">SUM(C169:E169)</f>
        <v>599999</v>
      </c>
      <c r="G169" s="12"/>
      <c r="H169" s="12"/>
      <c r="I169" s="12"/>
      <c r="J169" s="12"/>
      <c r="K169" s="12"/>
      <c r="L169" s="12"/>
    </row>
    <row r="170" spans="1:12" s="99" customFormat="1" ht="10.8" thickBot="1" x14ac:dyDescent="0.25">
      <c r="A170" s="51" t="s">
        <v>158</v>
      </c>
      <c r="B170" s="52" t="s">
        <v>157</v>
      </c>
      <c r="C170" s="53"/>
      <c r="D170" s="53">
        <v>4434312</v>
      </c>
      <c r="E170" s="53"/>
      <c r="F170" s="73">
        <f t="shared" si="8"/>
        <v>4434312</v>
      </c>
      <c r="G170" s="12"/>
      <c r="H170" s="12"/>
      <c r="I170" s="12"/>
      <c r="J170" s="12"/>
      <c r="K170" s="12"/>
      <c r="L170" s="12"/>
    </row>
    <row r="171" spans="1:12" s="99" customFormat="1" ht="10.8" thickBot="1" x14ac:dyDescent="0.25">
      <c r="A171" s="51">
        <v>512221</v>
      </c>
      <c r="B171" s="52" t="s">
        <v>110</v>
      </c>
      <c r="C171" s="53"/>
      <c r="D171" s="53">
        <v>599999</v>
      </c>
      <c r="E171" s="53"/>
      <c r="F171" s="73">
        <f t="shared" si="8"/>
        <v>599999</v>
      </c>
      <c r="G171" s="12"/>
      <c r="H171" s="12"/>
      <c r="I171" s="12"/>
      <c r="J171" s="12"/>
      <c r="K171" s="12"/>
      <c r="L171" s="12"/>
    </row>
    <row r="172" spans="1:12" s="99" customFormat="1" ht="10.8" thickBot="1" x14ac:dyDescent="0.25">
      <c r="A172" s="51">
        <v>512251</v>
      </c>
      <c r="B172" s="52" t="s">
        <v>111</v>
      </c>
      <c r="C172" s="53"/>
      <c r="D172" s="53">
        <v>1861205</v>
      </c>
      <c r="E172" s="53"/>
      <c r="F172" s="73">
        <f t="shared" si="8"/>
        <v>1861205</v>
      </c>
      <c r="G172" s="12"/>
      <c r="H172" s="74"/>
      <c r="I172" s="12"/>
      <c r="J172" s="12"/>
      <c r="K172" s="12"/>
      <c r="L172" s="12"/>
    </row>
    <row r="173" spans="1:12" s="99" customFormat="1" ht="10.8" thickBot="1" x14ac:dyDescent="0.25">
      <c r="A173" s="51">
        <v>512511</v>
      </c>
      <c r="B173" s="52" t="s">
        <v>112</v>
      </c>
      <c r="C173" s="53"/>
      <c r="D173" s="53">
        <v>11405923</v>
      </c>
      <c r="E173" s="53">
        <v>7096980</v>
      </c>
      <c r="F173" s="73">
        <f t="shared" si="8"/>
        <v>18502903</v>
      </c>
      <c r="G173" s="12"/>
      <c r="H173" s="12"/>
      <c r="I173" s="12"/>
      <c r="J173" s="12"/>
      <c r="K173" s="12"/>
      <c r="L173" s="12"/>
    </row>
    <row r="174" spans="1:12" s="99" customFormat="1" ht="10.8" thickBot="1" x14ac:dyDescent="0.25">
      <c r="A174" s="51">
        <v>512241</v>
      </c>
      <c r="B174" s="52" t="s">
        <v>113</v>
      </c>
      <c r="C174" s="53"/>
      <c r="D174" s="53">
        <v>599999</v>
      </c>
      <c r="E174" s="53"/>
      <c r="F174" s="73">
        <f t="shared" si="8"/>
        <v>599999</v>
      </c>
      <c r="G174" s="12"/>
      <c r="H174" s="12"/>
      <c r="I174" s="12"/>
      <c r="J174" s="12"/>
      <c r="K174" s="12"/>
      <c r="L174" s="12"/>
    </row>
    <row r="175" spans="1:12" s="99" customFormat="1" ht="10.8" thickBot="1" x14ac:dyDescent="0.25">
      <c r="A175" s="51">
        <v>523111</v>
      </c>
      <c r="B175" s="52" t="s">
        <v>114</v>
      </c>
      <c r="C175" s="53"/>
      <c r="D175" s="53">
        <v>1615311</v>
      </c>
      <c r="E175" s="53"/>
      <c r="F175" s="73">
        <f t="shared" si="8"/>
        <v>1615311</v>
      </c>
      <c r="G175" s="12"/>
      <c r="H175" s="12"/>
      <c r="I175" s="12"/>
      <c r="J175" s="12"/>
      <c r="K175" s="12"/>
      <c r="L175" s="12"/>
    </row>
    <row r="176" spans="1:12" s="99" customFormat="1" ht="10.8" thickBot="1" x14ac:dyDescent="0.25">
      <c r="A176" s="127">
        <v>611411</v>
      </c>
      <c r="B176" s="128" t="s">
        <v>212</v>
      </c>
      <c r="C176" s="129"/>
      <c r="D176" s="129">
        <v>3809524</v>
      </c>
      <c r="E176" s="129"/>
      <c r="F176" s="130">
        <f t="shared" si="8"/>
        <v>3809524</v>
      </c>
      <c r="G176" s="12"/>
      <c r="H176" s="12"/>
      <c r="I176" s="12"/>
      <c r="J176" s="12"/>
      <c r="K176" s="12"/>
      <c r="L176" s="12"/>
    </row>
    <row r="177" spans="1:12" s="114" customFormat="1" ht="12.6" thickBot="1" x14ac:dyDescent="0.3">
      <c r="A177" s="4"/>
      <c r="B177" s="7" t="s">
        <v>115</v>
      </c>
      <c r="C177" s="8">
        <f>SUM(C154:C155)</f>
        <v>269775000</v>
      </c>
      <c r="D177" s="8">
        <v>222314069</v>
      </c>
      <c r="E177" s="8">
        <f>SUM(E154:E155)</f>
        <v>7396980</v>
      </c>
      <c r="F177" s="3">
        <f>SUM(F154+F155+F176)</f>
        <v>499486049</v>
      </c>
      <c r="G177" s="75"/>
      <c r="H177" s="75"/>
      <c r="I177" s="75"/>
      <c r="J177" s="75"/>
      <c r="K177" s="75"/>
      <c r="L177" s="75"/>
    </row>
    <row r="178" spans="1:12" s="114" customFormat="1" ht="12" x14ac:dyDescent="0.25">
      <c r="A178" s="65"/>
      <c r="B178" s="66"/>
      <c r="C178" s="9"/>
      <c r="D178" s="9"/>
      <c r="E178" s="9"/>
      <c r="F178" s="67"/>
      <c r="G178" s="75"/>
      <c r="H178" s="75"/>
      <c r="I178" s="75"/>
      <c r="J178" s="75"/>
      <c r="K178" s="75"/>
      <c r="L178" s="75"/>
    </row>
    <row r="179" spans="1:12" s="114" customFormat="1" ht="12" x14ac:dyDescent="0.25">
      <c r="A179" s="65"/>
      <c r="B179" s="66"/>
      <c r="C179" s="9"/>
      <c r="D179" s="9"/>
      <c r="E179" s="9"/>
      <c r="F179" s="67"/>
      <c r="G179" s="75"/>
      <c r="H179" s="75"/>
      <c r="I179" s="75"/>
      <c r="J179" s="75"/>
      <c r="K179" s="75"/>
      <c r="L179" s="75"/>
    </row>
    <row r="180" spans="1:12" s="114" customFormat="1" ht="12" customHeight="1" x14ac:dyDescent="0.25">
      <c r="A180" s="12"/>
      <c r="B180" s="64" t="s">
        <v>128</v>
      </c>
      <c r="C180" s="20"/>
      <c r="D180" s="20"/>
      <c r="E180" s="20" t="s">
        <v>161</v>
      </c>
      <c r="F180" s="20"/>
      <c r="G180" s="12"/>
      <c r="H180" s="12"/>
      <c r="I180" s="75"/>
      <c r="J180" s="75"/>
      <c r="K180" s="75"/>
      <c r="L180" s="75"/>
    </row>
    <row r="181" spans="1:12" s="114" customFormat="1" ht="12" x14ac:dyDescent="0.25">
      <c r="A181" s="12"/>
      <c r="B181" s="64" t="s">
        <v>129</v>
      </c>
      <c r="C181" s="20"/>
      <c r="D181" s="20"/>
      <c r="E181" s="64" t="s">
        <v>118</v>
      </c>
      <c r="F181" s="20"/>
      <c r="G181" s="12"/>
      <c r="H181" s="12"/>
      <c r="I181" s="75"/>
      <c r="J181" s="75"/>
      <c r="K181" s="75"/>
      <c r="L181" s="75"/>
    </row>
    <row r="182" spans="1:12" s="114" customFormat="1" ht="12" x14ac:dyDescent="0.25">
      <c r="A182" s="12"/>
      <c r="B182" s="64" t="s">
        <v>130</v>
      </c>
      <c r="C182" s="20"/>
      <c r="D182" s="20"/>
      <c r="E182" s="64" t="s">
        <v>119</v>
      </c>
      <c r="F182" s="20"/>
      <c r="G182" s="12"/>
      <c r="H182" s="12"/>
      <c r="I182" s="75"/>
      <c r="J182" s="75"/>
      <c r="K182" s="75"/>
      <c r="L182" s="75"/>
    </row>
    <row r="183" spans="1:12" s="114" customFormat="1" ht="12" x14ac:dyDescent="0.25">
      <c r="A183" s="12"/>
      <c r="B183" s="12" t="s">
        <v>162</v>
      </c>
      <c r="C183" s="12"/>
      <c r="D183" s="12"/>
      <c r="E183" s="12"/>
      <c r="F183" s="12"/>
      <c r="G183" s="12"/>
      <c r="H183" s="12"/>
      <c r="I183" s="75"/>
      <c r="J183" s="75"/>
      <c r="K183" s="75"/>
      <c r="L183" s="75"/>
    </row>
    <row r="184" spans="1:12" s="114" customFormat="1" ht="12" x14ac:dyDescent="0.25">
      <c r="A184" s="12"/>
      <c r="B184" s="12"/>
      <c r="C184" s="12"/>
      <c r="D184" s="12"/>
      <c r="E184" s="12"/>
      <c r="F184" s="12"/>
      <c r="G184" s="20"/>
      <c r="H184" s="12"/>
      <c r="I184" s="75"/>
      <c r="J184" s="75"/>
      <c r="K184" s="75"/>
      <c r="L184" s="75"/>
    </row>
    <row r="185" spans="1:12" s="114" customFormat="1" ht="12" x14ac:dyDescent="0.25">
      <c r="A185" s="12"/>
      <c r="B185" s="12"/>
      <c r="C185" s="12"/>
      <c r="D185" s="12"/>
      <c r="E185" s="12"/>
      <c r="F185" s="12"/>
      <c r="G185" s="20"/>
      <c r="H185" s="12"/>
      <c r="I185" s="75"/>
      <c r="J185" s="75"/>
      <c r="K185" s="75"/>
      <c r="L185" s="75"/>
    </row>
    <row r="186" spans="1:12" s="114" customFormat="1" ht="12" x14ac:dyDescent="0.25">
      <c r="A186" s="12"/>
      <c r="B186" s="12"/>
      <c r="C186" s="12"/>
      <c r="D186" s="12"/>
      <c r="E186" s="12"/>
      <c r="F186" s="12"/>
      <c r="G186" s="20"/>
      <c r="H186" s="12"/>
      <c r="I186" s="75"/>
      <c r="J186" s="75"/>
      <c r="K186" s="75"/>
      <c r="L186" s="75"/>
    </row>
    <row r="187" spans="1:12" s="114" customFormat="1" ht="12" x14ac:dyDescent="0.25">
      <c r="A187" s="12"/>
      <c r="B187" s="12"/>
      <c r="C187" s="12"/>
      <c r="D187" s="12"/>
      <c r="E187" s="12"/>
      <c r="F187" s="12"/>
      <c r="G187" s="20"/>
      <c r="H187" s="12"/>
      <c r="I187" s="75"/>
      <c r="J187" s="75"/>
      <c r="K187" s="75"/>
      <c r="L187" s="75"/>
    </row>
    <row r="188" spans="1:12" s="114" customFormat="1" ht="12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75"/>
      <c r="J188" s="75"/>
      <c r="K188" s="75"/>
      <c r="L188" s="75"/>
    </row>
    <row r="189" spans="1:12" s="114" customFormat="1" ht="12" x14ac:dyDescent="0.25">
      <c r="A189" s="12"/>
      <c r="B189" s="12"/>
      <c r="C189" s="12"/>
      <c r="D189" s="12"/>
      <c r="E189" s="12"/>
      <c r="F189" s="12"/>
      <c r="G189" s="12"/>
      <c r="H189" s="12"/>
      <c r="I189" s="75"/>
      <c r="J189" s="75"/>
      <c r="K189" s="75"/>
      <c r="L189" s="75"/>
    </row>
    <row r="190" spans="1:12" s="114" customFormat="1" ht="12" x14ac:dyDescent="0.25">
      <c r="A190" s="12"/>
      <c r="B190" s="12"/>
      <c r="C190" s="12"/>
      <c r="D190" s="12"/>
      <c r="E190" s="12"/>
      <c r="F190" s="12"/>
      <c r="G190" s="12"/>
      <c r="H190" s="12"/>
      <c r="I190" s="75"/>
      <c r="J190" s="75"/>
      <c r="K190" s="75"/>
      <c r="L190" s="75"/>
    </row>
    <row r="191" spans="1:12" s="114" customFormat="1" ht="12" x14ac:dyDescent="0.25">
      <c r="A191" s="12"/>
      <c r="B191" s="12"/>
      <c r="C191" s="12"/>
      <c r="D191" s="12"/>
      <c r="E191" s="12"/>
      <c r="F191" s="12"/>
      <c r="G191" s="12"/>
      <c r="H191" s="12"/>
      <c r="I191" s="75"/>
      <c r="J191" s="75"/>
      <c r="K191" s="75"/>
      <c r="L191" s="75"/>
    </row>
    <row r="192" spans="1:12" s="114" customFormat="1" ht="12" x14ac:dyDescent="0.25">
      <c r="A192" s="12"/>
      <c r="B192" s="12"/>
      <c r="C192" s="12"/>
      <c r="D192" s="12"/>
      <c r="E192" s="12"/>
      <c r="F192" s="12"/>
      <c r="G192" s="12"/>
      <c r="H192" s="12"/>
      <c r="I192" s="75"/>
      <c r="J192" s="75"/>
      <c r="K192" s="75"/>
      <c r="L192" s="75"/>
    </row>
    <row r="193" spans="1:12" s="114" customFormat="1" ht="12" x14ac:dyDescent="0.25">
      <c r="A193" s="12"/>
      <c r="B193" s="12"/>
      <c r="C193" s="12"/>
      <c r="D193" s="12"/>
      <c r="E193" s="12"/>
      <c r="F193" s="12"/>
      <c r="G193" s="12"/>
      <c r="H193" s="12"/>
      <c r="I193" s="75"/>
      <c r="J193" s="75"/>
      <c r="K193" s="75"/>
      <c r="L193" s="75"/>
    </row>
    <row r="194" spans="1:12" s="114" customFormat="1" ht="12" x14ac:dyDescent="0.25">
      <c r="A194" s="12"/>
      <c r="B194" s="12"/>
      <c r="C194" s="12"/>
      <c r="D194" s="12"/>
      <c r="E194" s="12"/>
      <c r="F194" s="12"/>
      <c r="G194" s="12"/>
      <c r="H194" s="12"/>
      <c r="I194" s="75"/>
      <c r="J194" s="75"/>
      <c r="K194" s="75"/>
      <c r="L194" s="75"/>
    </row>
    <row r="195" spans="1:12" s="114" customFormat="1" ht="12" x14ac:dyDescent="0.25">
      <c r="A195" s="12"/>
      <c r="B195" s="12"/>
      <c r="C195" s="12"/>
      <c r="D195" s="12"/>
      <c r="E195" s="12"/>
      <c r="F195" s="12"/>
      <c r="G195" s="12"/>
      <c r="H195" s="12"/>
      <c r="I195" s="75"/>
      <c r="J195" s="75"/>
      <c r="K195" s="75"/>
      <c r="L195" s="75"/>
    </row>
    <row r="196" spans="1:12" s="114" customFormat="1" ht="12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75"/>
      <c r="K196" s="75"/>
      <c r="L196" s="75"/>
    </row>
    <row r="197" spans="1:12" s="114" customFormat="1" ht="12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75"/>
      <c r="K197" s="75"/>
      <c r="L197" s="75"/>
    </row>
    <row r="198" spans="1:12" s="114" customFormat="1" ht="12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75"/>
      <c r="K198" s="75"/>
      <c r="L198" s="75"/>
    </row>
    <row r="199" spans="1:12" s="114" customFormat="1" ht="12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75"/>
      <c r="K199" s="75"/>
      <c r="L199" s="75"/>
    </row>
    <row r="200" spans="1:12" s="99" customFormat="1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</row>
    <row r="201" spans="1:12" s="114" customFormat="1" ht="12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75"/>
      <c r="K201" s="75"/>
      <c r="L201" s="75"/>
    </row>
    <row r="202" spans="1:12" s="114" customFormat="1" ht="12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75"/>
      <c r="K202" s="75"/>
      <c r="L202" s="75"/>
    </row>
    <row r="203" spans="1:12" s="114" customFormat="1" ht="12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75"/>
      <c r="K203" s="75"/>
      <c r="L203" s="75"/>
    </row>
    <row r="204" spans="1:12" s="114" customFormat="1" ht="12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75"/>
      <c r="K204" s="75"/>
      <c r="L204" s="75"/>
    </row>
    <row r="205" spans="1:12" s="99" customFormat="1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</row>
    <row r="206" spans="1:12" s="99" customFormat="1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</row>
    <row r="207" spans="1:12" s="99" customFormat="1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</row>
    <row r="208" spans="1:12" s="99" customFormat="1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</row>
    <row r="209" spans="1:12" s="99" customFormat="1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</row>
    <row r="210" spans="1:12" s="99" customFormat="1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</row>
    <row r="211" spans="1:12" s="99" customFormat="1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</row>
    <row r="212" spans="1:12" s="99" customFormat="1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</row>
    <row r="213" spans="1:12" s="99" customFormat="1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</row>
    <row r="214" spans="1:12" s="99" customFormat="1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</row>
    <row r="215" spans="1:12" s="99" customFormat="1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</row>
    <row r="216" spans="1:12" s="99" customFormat="1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</row>
    <row r="217" spans="1:12" s="99" customFormat="1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</row>
    <row r="218" spans="1:12" s="99" customFormat="1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</row>
  </sheetData>
  <mergeCells count="4">
    <mergeCell ref="A2:D2"/>
    <mergeCell ref="A3:B3"/>
    <mergeCell ref="A5:B5"/>
    <mergeCell ref="A13:B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J29" sqref="J29"/>
    </sheetView>
  </sheetViews>
  <sheetFormatPr defaultColWidth="9.109375" defaultRowHeight="10.199999999999999" x14ac:dyDescent="0.2"/>
  <cols>
    <col min="1" max="1" width="8" style="12" customWidth="1"/>
    <col min="2" max="2" width="51.33203125" style="12" customWidth="1"/>
    <col min="3" max="3" width="19.6640625" style="12" customWidth="1"/>
    <col min="4" max="11" width="9.109375" style="12"/>
    <col min="12" max="12" width="9.109375" style="12" customWidth="1"/>
    <col min="13" max="15" width="9.109375" style="12"/>
    <col min="16" max="16" width="9.109375" style="12" customWidth="1"/>
    <col min="17" max="16384" width="9.109375" style="12"/>
  </cols>
  <sheetData>
    <row r="1" spans="1:3" ht="13.8" x14ac:dyDescent="0.3">
      <c r="A1" s="68" t="s">
        <v>171</v>
      </c>
      <c r="B1" s="68"/>
    </row>
    <row r="2" spans="1:3" ht="13.8" x14ac:dyDescent="0.3">
      <c r="A2" s="68" t="s">
        <v>172</v>
      </c>
      <c r="B2" s="68"/>
    </row>
    <row r="5" spans="1:3" x14ac:dyDescent="0.2">
      <c r="A5" s="622" t="s">
        <v>170</v>
      </c>
      <c r="B5" s="622"/>
      <c r="C5" s="11"/>
    </row>
    <row r="6" spans="1:3" ht="10.8" thickBot="1" x14ac:dyDescent="0.25">
      <c r="A6" s="20"/>
      <c r="B6" s="20"/>
      <c r="C6" s="11" t="s">
        <v>167</v>
      </c>
    </row>
    <row r="7" spans="1:3" ht="39.6" customHeight="1" thickBot="1" x14ac:dyDescent="0.25">
      <c r="A7" s="22" t="s">
        <v>4</v>
      </c>
      <c r="B7" s="23" t="s">
        <v>5</v>
      </c>
      <c r="C7" s="69" t="s">
        <v>9</v>
      </c>
    </row>
    <row r="8" spans="1:3" ht="10.8" thickBot="1" x14ac:dyDescent="0.25">
      <c r="A8" s="88">
        <v>741</v>
      </c>
      <c r="B8" s="89" t="s">
        <v>10</v>
      </c>
      <c r="C8" s="90">
        <v>1000</v>
      </c>
    </row>
    <row r="9" spans="1:3" ht="10.8" thickBot="1" x14ac:dyDescent="0.25">
      <c r="A9" s="88">
        <v>744</v>
      </c>
      <c r="B9" s="89" t="s">
        <v>134</v>
      </c>
      <c r="C9" s="90">
        <v>6735</v>
      </c>
    </row>
    <row r="10" spans="1:3" x14ac:dyDescent="0.2">
      <c r="A10" s="91">
        <v>742</v>
      </c>
      <c r="B10" s="92" t="s">
        <v>16</v>
      </c>
      <c r="C10" s="93">
        <v>195000</v>
      </c>
    </row>
    <row r="11" spans="1:3" ht="10.8" thickBot="1" x14ac:dyDescent="0.25">
      <c r="A11" s="88">
        <v>772</v>
      </c>
      <c r="B11" s="94" t="s">
        <v>173</v>
      </c>
      <c r="C11" s="93">
        <v>300</v>
      </c>
    </row>
    <row r="12" spans="1:3" ht="10.8" thickBot="1" x14ac:dyDescent="0.25">
      <c r="A12" s="88">
        <v>781</v>
      </c>
      <c r="B12" s="94" t="s">
        <v>174</v>
      </c>
      <c r="C12" s="93">
        <v>236660</v>
      </c>
    </row>
    <row r="13" spans="1:3" ht="10.8" thickBot="1" x14ac:dyDescent="0.25">
      <c r="A13" s="88">
        <v>812</v>
      </c>
      <c r="B13" s="94" t="s">
        <v>20</v>
      </c>
      <c r="C13" s="95">
        <v>1000</v>
      </c>
    </row>
    <row r="14" spans="1:3" ht="10.8" thickBot="1" x14ac:dyDescent="0.25">
      <c r="A14" s="96">
        <v>823</v>
      </c>
      <c r="B14" s="97" t="s">
        <v>22</v>
      </c>
      <c r="C14" s="95">
        <v>10000</v>
      </c>
    </row>
    <row r="15" spans="1:3" s="100" customFormat="1" ht="14.4" thickBot="1" x14ac:dyDescent="0.25">
      <c r="A15" s="85"/>
      <c r="B15" s="86" t="s">
        <v>23</v>
      </c>
      <c r="C15" s="87">
        <f>SUM(C8:C14)</f>
        <v>450695</v>
      </c>
    </row>
    <row r="16" spans="1:3" ht="10.8" thickBot="1" x14ac:dyDescent="0.25">
      <c r="A16" s="80">
        <v>411</v>
      </c>
      <c r="B16" s="81" t="s">
        <v>29</v>
      </c>
      <c r="C16" s="82">
        <v>178000</v>
      </c>
    </row>
    <row r="17" spans="1:3" ht="10.8" thickBot="1" x14ac:dyDescent="0.25">
      <c r="A17" s="80">
        <v>412</v>
      </c>
      <c r="B17" s="81" t="s">
        <v>30</v>
      </c>
      <c r="C17" s="82">
        <v>31862</v>
      </c>
    </row>
    <row r="18" spans="1:3" ht="10.8" thickBot="1" x14ac:dyDescent="0.25">
      <c r="A18" s="80">
        <v>413</v>
      </c>
      <c r="B18" s="81" t="s">
        <v>32</v>
      </c>
      <c r="C18" s="82">
        <v>4920</v>
      </c>
    </row>
    <row r="19" spans="1:3" ht="10.8" thickBot="1" x14ac:dyDescent="0.25">
      <c r="A19" s="80">
        <v>414</v>
      </c>
      <c r="B19" s="81" t="s">
        <v>36</v>
      </c>
      <c r="C19" s="82">
        <v>2284</v>
      </c>
    </row>
    <row r="20" spans="1:3" ht="10.8" thickBot="1" x14ac:dyDescent="0.25">
      <c r="A20" s="80">
        <v>416</v>
      </c>
      <c r="B20" s="81" t="s">
        <v>37</v>
      </c>
      <c r="C20" s="82">
        <v>2200</v>
      </c>
    </row>
    <row r="21" spans="1:3" s="75" customFormat="1" ht="12.6" thickBot="1" x14ac:dyDescent="0.3">
      <c r="A21" s="80">
        <v>41</v>
      </c>
      <c r="B21" s="83" t="s">
        <v>168</v>
      </c>
      <c r="C21" s="82">
        <f>SUM(C16:C20)</f>
        <v>219266</v>
      </c>
    </row>
    <row r="22" spans="1:3" ht="10.8" thickBot="1" x14ac:dyDescent="0.25">
      <c r="A22" s="80">
        <v>421</v>
      </c>
      <c r="B22" s="81" t="s">
        <v>52</v>
      </c>
      <c r="C22" s="82">
        <v>41032</v>
      </c>
    </row>
    <row r="23" spans="1:3" ht="10.8" thickBot="1" x14ac:dyDescent="0.25">
      <c r="A23" s="80">
        <v>422</v>
      </c>
      <c r="B23" s="81" t="s">
        <v>58</v>
      </c>
      <c r="C23" s="82">
        <v>6550</v>
      </c>
    </row>
    <row r="24" spans="1:3" ht="10.8" thickBot="1" x14ac:dyDescent="0.25">
      <c r="A24" s="80">
        <v>423</v>
      </c>
      <c r="B24" s="81" t="s">
        <v>68</v>
      </c>
      <c r="C24" s="82">
        <v>17174</v>
      </c>
    </row>
    <row r="25" spans="1:3" ht="10.8" thickBot="1" x14ac:dyDescent="0.25">
      <c r="A25" s="80">
        <v>424</v>
      </c>
      <c r="B25" s="81" t="s">
        <v>71</v>
      </c>
      <c r="C25" s="82">
        <v>3972</v>
      </c>
    </row>
    <row r="26" spans="1:3" ht="10.8" thickBot="1" x14ac:dyDescent="0.25">
      <c r="A26" s="80">
        <v>425</v>
      </c>
      <c r="B26" s="81" t="s">
        <v>127</v>
      </c>
      <c r="C26" s="82">
        <v>7435</v>
      </c>
    </row>
    <row r="27" spans="1:3" ht="10.8" thickBot="1" x14ac:dyDescent="0.25">
      <c r="A27" s="80">
        <v>426</v>
      </c>
      <c r="B27" s="81" t="s">
        <v>96</v>
      </c>
      <c r="C27" s="82">
        <v>89604</v>
      </c>
    </row>
    <row r="28" spans="1:3" s="75" customFormat="1" ht="12.6" thickBot="1" x14ac:dyDescent="0.3">
      <c r="A28" s="84">
        <v>42</v>
      </c>
      <c r="B28" s="83" t="s">
        <v>97</v>
      </c>
      <c r="C28" s="82">
        <f>SUM(C22+C23++C24+C25+C26+C27)</f>
        <v>165767</v>
      </c>
    </row>
    <row r="29" spans="1:3" ht="10.8" thickBot="1" x14ac:dyDescent="0.25">
      <c r="A29" s="80">
        <v>43</v>
      </c>
      <c r="B29" s="81" t="s">
        <v>99</v>
      </c>
      <c r="C29" s="82">
        <v>1000</v>
      </c>
    </row>
    <row r="30" spans="1:3" ht="11.4" thickBot="1" x14ac:dyDescent="0.25">
      <c r="A30" s="80">
        <v>44</v>
      </c>
      <c r="B30" s="83" t="s">
        <v>101</v>
      </c>
      <c r="C30" s="82">
        <v>400</v>
      </c>
    </row>
    <row r="31" spans="1:3" ht="11.4" thickBot="1" x14ac:dyDescent="0.25">
      <c r="A31" s="101">
        <v>48</v>
      </c>
      <c r="B31" s="83" t="s">
        <v>107</v>
      </c>
      <c r="C31" s="82">
        <v>2680</v>
      </c>
    </row>
    <row r="32" spans="1:3" s="106" customFormat="1" ht="12.6" thickBot="1" x14ac:dyDescent="0.3">
      <c r="A32" s="5">
        <v>4</v>
      </c>
      <c r="B32" s="105" t="s">
        <v>169</v>
      </c>
      <c r="C32" s="6">
        <v>389113</v>
      </c>
    </row>
    <row r="33" spans="1:6" s="99" customFormat="1" ht="10.8" thickBot="1" x14ac:dyDescent="0.25">
      <c r="A33" s="80">
        <v>5</v>
      </c>
      <c r="B33" s="98" t="s">
        <v>132</v>
      </c>
      <c r="C33" s="82">
        <v>61582</v>
      </c>
    </row>
    <row r="34" spans="1:6" s="104" customFormat="1" ht="14.4" thickBot="1" x14ac:dyDescent="0.35">
      <c r="A34" s="102"/>
      <c r="B34" s="103" t="s">
        <v>115</v>
      </c>
      <c r="C34" s="87">
        <f>SUM(C32:C33)</f>
        <v>450695</v>
      </c>
    </row>
    <row r="35" spans="1:6" s="75" customFormat="1" ht="12" x14ac:dyDescent="0.25">
      <c r="A35" s="12"/>
      <c r="B35" s="12"/>
      <c r="C35" s="12"/>
      <c r="D35" s="20"/>
      <c r="E35" s="12"/>
      <c r="F35" s="12"/>
    </row>
    <row r="36" spans="1:6" s="75" customFormat="1" ht="12" x14ac:dyDescent="0.25">
      <c r="A36" s="12"/>
      <c r="B36" s="12"/>
      <c r="C36" s="12"/>
      <c r="D36" s="20"/>
      <c r="E36" s="12"/>
      <c r="F36" s="12"/>
    </row>
    <row r="37" spans="1:6" s="75" customFormat="1" ht="12" x14ac:dyDescent="0.25">
      <c r="A37" s="12"/>
      <c r="B37" s="12"/>
      <c r="C37" s="12"/>
      <c r="D37" s="20"/>
      <c r="E37" s="12"/>
      <c r="F37" s="12"/>
    </row>
    <row r="38" spans="1:6" s="75" customFormat="1" ht="12" x14ac:dyDescent="0.25">
      <c r="A38" s="12"/>
      <c r="B38" s="12"/>
      <c r="C38" s="12"/>
      <c r="D38" s="20"/>
      <c r="E38" s="12"/>
      <c r="F38" s="12"/>
    </row>
  </sheetData>
  <mergeCells count="1">
    <mergeCell ref="A5:B5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628"/>
  <sheetViews>
    <sheetView zoomScale="84" zoomScaleNormal="84" workbookViewId="0">
      <selection activeCell="J39" sqref="J39"/>
    </sheetView>
  </sheetViews>
  <sheetFormatPr defaultRowHeight="14.4" x14ac:dyDescent="0.3"/>
  <cols>
    <col min="1" max="1" width="10.88671875" style="149" customWidth="1"/>
    <col min="2" max="2" width="85.5546875" style="144" customWidth="1"/>
    <col min="3" max="3" width="17" customWidth="1"/>
    <col min="4" max="4" width="12.6640625" customWidth="1"/>
    <col min="5" max="5" width="12" customWidth="1"/>
    <col min="6" max="6" width="14.44140625" customWidth="1"/>
    <col min="7" max="7" width="14.109375" customWidth="1"/>
    <col min="8" max="8" width="11.109375" customWidth="1"/>
    <col min="9" max="9" width="14.109375" customWidth="1"/>
    <col min="10" max="10" width="12.5546875" style="263" customWidth="1"/>
    <col min="11" max="11" width="68.88671875" style="263" customWidth="1"/>
    <col min="12" max="12" width="13.109375" style="263" customWidth="1"/>
    <col min="13" max="13" width="10.33203125" style="263" bestFit="1" customWidth="1"/>
    <col min="14" max="14" width="11.88671875" style="263" customWidth="1"/>
    <col min="15" max="15" width="9.109375" style="263"/>
    <col min="16" max="16" width="13.6640625" style="263" customWidth="1"/>
    <col min="17" max="17" width="9.109375" style="263"/>
    <col min="18" max="18" width="14.44140625" style="263" customWidth="1"/>
    <col min="19" max="58" width="9.109375" style="263"/>
    <col min="59" max="59" width="9.109375" style="199"/>
  </cols>
  <sheetData>
    <row r="1" spans="1:18" ht="15.6" x14ac:dyDescent="0.3">
      <c r="A1" s="141"/>
      <c r="B1" s="142"/>
      <c r="C1" s="142"/>
      <c r="D1" s="142"/>
      <c r="E1" s="142"/>
    </row>
    <row r="2" spans="1:18" ht="15.6" x14ac:dyDescent="0.3">
      <c r="A2" s="143" t="s">
        <v>117</v>
      </c>
      <c r="C2" s="145"/>
      <c r="D2" s="145"/>
      <c r="E2" s="145"/>
    </row>
    <row r="3" spans="1:18" ht="15.6" x14ac:dyDescent="0.3">
      <c r="A3" s="143" t="s">
        <v>0</v>
      </c>
      <c r="C3" s="145"/>
    </row>
    <row r="4" spans="1:18" ht="15.6" x14ac:dyDescent="0.3">
      <c r="A4" s="143" t="s">
        <v>1</v>
      </c>
      <c r="B4" s="146" t="s">
        <v>314</v>
      </c>
      <c r="C4" s="147"/>
    </row>
    <row r="5" spans="1:18" ht="15.6" x14ac:dyDescent="0.3">
      <c r="A5" s="148"/>
      <c r="B5" s="147"/>
      <c r="C5" s="147"/>
    </row>
    <row r="6" spans="1:18" ht="15.6" x14ac:dyDescent="0.3">
      <c r="B6" s="150" t="s">
        <v>196</v>
      </c>
      <c r="C6" s="147"/>
    </row>
    <row r="7" spans="1:18" ht="15.6" x14ac:dyDescent="0.3">
      <c r="A7" s="151"/>
      <c r="B7" s="150" t="s">
        <v>316</v>
      </c>
      <c r="C7" s="147"/>
    </row>
    <row r="8" spans="1:18" ht="15.6" x14ac:dyDescent="0.3">
      <c r="B8" s="151" t="s">
        <v>315</v>
      </c>
      <c r="C8" s="152"/>
      <c r="D8" s="152"/>
      <c r="E8" s="152"/>
    </row>
    <row r="9" spans="1:18" ht="15.6" x14ac:dyDescent="0.3">
      <c r="A9" s="153"/>
      <c r="B9" s="152"/>
      <c r="C9" s="154"/>
      <c r="D9" s="155"/>
      <c r="E9" s="152"/>
    </row>
    <row r="10" spans="1:18" ht="15.6" x14ac:dyDescent="0.3">
      <c r="B10" s="652" t="s">
        <v>223</v>
      </c>
      <c r="C10" s="652"/>
      <c r="D10" s="652"/>
      <c r="E10" s="652"/>
      <c r="F10" s="652"/>
    </row>
    <row r="12" spans="1:18" ht="24.6" x14ac:dyDescent="0.4">
      <c r="A12" s="156"/>
      <c r="B12" s="653" t="s">
        <v>228</v>
      </c>
      <c r="C12" s="653"/>
      <c r="D12" s="653"/>
      <c r="E12" s="653"/>
      <c r="F12" s="653"/>
      <c r="G12" s="653"/>
    </row>
    <row r="13" spans="1:18" x14ac:dyDescent="0.3">
      <c r="A13" s="156"/>
      <c r="B13" s="157"/>
      <c r="C13" s="158"/>
    </row>
    <row r="14" spans="1:18" ht="15" thickBot="1" x14ac:dyDescent="0.35">
      <c r="A14" s="159" t="s">
        <v>229</v>
      </c>
    </row>
    <row r="15" spans="1:18" ht="15.75" customHeight="1" thickBot="1" x14ac:dyDescent="0.35">
      <c r="A15" s="648" t="s">
        <v>4</v>
      </c>
      <c r="B15" s="650" t="s">
        <v>230</v>
      </c>
      <c r="C15" s="638" t="s">
        <v>231</v>
      </c>
      <c r="D15" s="656"/>
      <c r="E15" s="656"/>
      <c r="F15" s="656"/>
      <c r="G15" s="656"/>
      <c r="H15" s="656"/>
      <c r="I15" s="657"/>
      <c r="J15" s="273"/>
      <c r="K15" s="273"/>
      <c r="L15" s="273"/>
      <c r="M15" s="273"/>
      <c r="N15" s="273"/>
      <c r="O15" s="273"/>
      <c r="P15" s="273"/>
      <c r="Q15" s="273"/>
      <c r="R15" s="273"/>
    </row>
    <row r="16" spans="1:18" ht="15" customHeight="1" x14ac:dyDescent="0.3">
      <c r="A16" s="654"/>
      <c r="B16" s="655"/>
      <c r="C16" s="641" t="s">
        <v>309</v>
      </c>
      <c r="D16" s="643" t="s">
        <v>232</v>
      </c>
      <c r="E16" s="645"/>
      <c r="F16" s="645"/>
      <c r="G16" s="645"/>
      <c r="H16" s="645" t="s">
        <v>233</v>
      </c>
      <c r="I16" s="646" t="s">
        <v>234</v>
      </c>
      <c r="J16" s="273"/>
      <c r="K16" s="513"/>
      <c r="L16" s="514"/>
      <c r="M16" s="273"/>
      <c r="N16" s="273"/>
      <c r="O16" s="273"/>
      <c r="P16" s="273"/>
      <c r="Q16" s="273"/>
      <c r="R16" s="273"/>
    </row>
    <row r="17" spans="1:18" ht="28.5" customHeight="1" x14ac:dyDescent="0.3">
      <c r="A17" s="654"/>
      <c r="B17" s="655"/>
      <c r="C17" s="642"/>
      <c r="D17" s="423" t="s">
        <v>235</v>
      </c>
      <c r="E17" s="424" t="s">
        <v>236</v>
      </c>
      <c r="F17" s="424" t="s">
        <v>237</v>
      </c>
      <c r="G17" s="424" t="s">
        <v>238</v>
      </c>
      <c r="H17" s="645"/>
      <c r="I17" s="646"/>
      <c r="J17" s="273"/>
      <c r="K17" s="513"/>
      <c r="L17" s="514"/>
      <c r="M17" s="272"/>
      <c r="N17" s="272"/>
      <c r="O17" s="272"/>
      <c r="P17" s="272"/>
      <c r="Q17" s="273"/>
      <c r="R17" s="273"/>
    </row>
    <row r="18" spans="1:18" ht="15" thickBot="1" x14ac:dyDescent="0.35">
      <c r="A18" s="200" t="s">
        <v>239</v>
      </c>
      <c r="B18" s="244" t="s">
        <v>240</v>
      </c>
      <c r="C18" s="247" t="s">
        <v>241</v>
      </c>
      <c r="D18" s="246" t="s">
        <v>242</v>
      </c>
      <c r="E18" s="167" t="s">
        <v>243</v>
      </c>
      <c r="F18" s="167" t="s">
        <v>244</v>
      </c>
      <c r="G18" s="167" t="s">
        <v>245</v>
      </c>
      <c r="H18" s="167" t="s">
        <v>246</v>
      </c>
      <c r="I18" s="168" t="s">
        <v>247</v>
      </c>
      <c r="J18" s="461"/>
      <c r="K18" s="461"/>
      <c r="L18" s="462"/>
      <c r="M18" s="462"/>
      <c r="N18" s="462"/>
      <c r="O18" s="462"/>
      <c r="P18" s="462"/>
      <c r="Q18" s="462"/>
      <c r="R18" s="462"/>
    </row>
    <row r="19" spans="1:18" x14ac:dyDescent="0.3">
      <c r="A19" s="532" t="s">
        <v>360</v>
      </c>
      <c r="B19" s="539" t="s">
        <v>361</v>
      </c>
      <c r="C19" s="541">
        <f>SUM(D19:I19)</f>
        <v>478486049</v>
      </c>
      <c r="D19" s="533">
        <f>SUM(D20+D32+D35+D40)</f>
        <v>0</v>
      </c>
      <c r="E19" s="534">
        <f t="shared" ref="E19:I19" si="0">SUM(E20+E32+E35+E40)</f>
        <v>7096980</v>
      </c>
      <c r="F19" s="534">
        <f t="shared" si="0"/>
        <v>300000</v>
      </c>
      <c r="G19" s="534">
        <f t="shared" si="0"/>
        <v>270775000</v>
      </c>
      <c r="H19" s="534">
        <f t="shared" si="0"/>
        <v>0</v>
      </c>
      <c r="I19" s="535">
        <f t="shared" si="0"/>
        <v>200314069</v>
      </c>
      <c r="J19" s="461"/>
      <c r="K19" s="461"/>
      <c r="L19" s="462"/>
      <c r="M19" s="462"/>
      <c r="N19" s="462"/>
      <c r="O19" s="462"/>
      <c r="P19" s="462"/>
      <c r="Q19" s="462"/>
      <c r="R19" s="462"/>
    </row>
    <row r="20" spans="1:18" x14ac:dyDescent="0.3">
      <c r="A20" s="171">
        <v>740000</v>
      </c>
      <c r="B20" s="238" t="s">
        <v>342</v>
      </c>
      <c r="C20" s="254">
        <f>SUM(D20:I20)</f>
        <v>200314069</v>
      </c>
      <c r="D20" s="250">
        <f>D21+D24</f>
        <v>0</v>
      </c>
      <c r="E20" s="250">
        <f t="shared" ref="E20:I20" si="1">E21+E24</f>
        <v>0</v>
      </c>
      <c r="F20" s="250">
        <f t="shared" si="1"/>
        <v>0</v>
      </c>
      <c r="G20" s="250">
        <f t="shared" si="1"/>
        <v>0</v>
      </c>
      <c r="H20" s="250">
        <f t="shared" si="1"/>
        <v>0</v>
      </c>
      <c r="I20" s="250">
        <f t="shared" si="1"/>
        <v>200314069</v>
      </c>
      <c r="J20" s="272"/>
      <c r="K20" s="273"/>
      <c r="L20" s="463"/>
      <c r="M20" s="463"/>
      <c r="N20" s="463"/>
      <c r="O20" s="463"/>
      <c r="P20" s="463"/>
      <c r="Q20" s="463"/>
      <c r="R20" s="463"/>
    </row>
    <row r="21" spans="1:18" ht="15" customHeight="1" x14ac:dyDescent="0.3">
      <c r="A21" s="171">
        <v>741000</v>
      </c>
      <c r="B21" s="238" t="s">
        <v>248</v>
      </c>
      <c r="C21" s="254">
        <f t="shared" ref="C21:C38" si="2">SUM(D21:I21)</f>
        <v>500000</v>
      </c>
      <c r="D21" s="250">
        <f>SUM(D22:D23)</f>
        <v>0</v>
      </c>
      <c r="E21" s="172">
        <f t="shared" ref="E21:I21" si="3">SUM(E22:E23)</f>
        <v>0</v>
      </c>
      <c r="F21" s="172">
        <f t="shared" si="3"/>
        <v>0</v>
      </c>
      <c r="G21" s="172">
        <f t="shared" si="3"/>
        <v>0</v>
      </c>
      <c r="H21" s="172">
        <f t="shared" si="3"/>
        <v>0</v>
      </c>
      <c r="I21" s="176">
        <f t="shared" si="3"/>
        <v>500000</v>
      </c>
      <c r="J21" s="272"/>
      <c r="K21" s="273"/>
      <c r="L21" s="463"/>
      <c r="M21" s="463"/>
      <c r="N21" s="463"/>
      <c r="O21" s="463"/>
      <c r="P21" s="463"/>
      <c r="Q21" s="463"/>
      <c r="R21" s="463"/>
    </row>
    <row r="22" spans="1:18" ht="15" customHeight="1" x14ac:dyDescent="0.3">
      <c r="A22" s="283">
        <v>741400</v>
      </c>
      <c r="B22" s="284" t="s">
        <v>249</v>
      </c>
      <c r="C22" s="297">
        <f t="shared" si="2"/>
        <v>500000</v>
      </c>
      <c r="D22" s="303"/>
      <c r="E22" s="304"/>
      <c r="F22" s="304"/>
      <c r="G22" s="304"/>
      <c r="H22" s="304"/>
      <c r="I22" s="305">
        <v>500000</v>
      </c>
      <c r="J22" s="457"/>
      <c r="K22" s="458"/>
      <c r="L22" s="464"/>
      <c r="M22" s="450"/>
      <c r="N22" s="450"/>
      <c r="O22" s="450"/>
      <c r="P22" s="450"/>
      <c r="Q22" s="450"/>
      <c r="R22" s="450"/>
    </row>
    <row r="23" spans="1:18" ht="15" customHeight="1" x14ac:dyDescent="0.3">
      <c r="A23" s="283">
        <v>741500</v>
      </c>
      <c r="B23" s="284" t="s">
        <v>250</v>
      </c>
      <c r="C23" s="297">
        <f t="shared" si="2"/>
        <v>0</v>
      </c>
      <c r="D23" s="336"/>
      <c r="E23" s="337"/>
      <c r="F23" s="337"/>
      <c r="G23" s="337"/>
      <c r="H23" s="337"/>
      <c r="I23" s="338"/>
      <c r="J23" s="457"/>
      <c r="K23" s="458"/>
      <c r="L23" s="464"/>
      <c r="M23" s="465"/>
      <c r="N23" s="465"/>
      <c r="O23" s="465"/>
      <c r="P23" s="465"/>
      <c r="Q23" s="465"/>
      <c r="R23" s="465"/>
    </row>
    <row r="24" spans="1:18" ht="15" customHeight="1" x14ac:dyDescent="0.3">
      <c r="A24" s="171">
        <v>742000</v>
      </c>
      <c r="B24" s="238" t="s">
        <v>251</v>
      </c>
      <c r="C24" s="254">
        <f t="shared" si="2"/>
        <v>199814069</v>
      </c>
      <c r="D24" s="250">
        <f t="shared" ref="D24:I24" si="4">SUM(D26:D31)</f>
        <v>0</v>
      </c>
      <c r="E24" s="172">
        <f t="shared" si="4"/>
        <v>0</v>
      </c>
      <c r="F24" s="172">
        <f t="shared" si="4"/>
        <v>0</v>
      </c>
      <c r="G24" s="172">
        <f t="shared" si="4"/>
        <v>0</v>
      </c>
      <c r="H24" s="172">
        <f t="shared" si="4"/>
        <v>0</v>
      </c>
      <c r="I24" s="176">
        <f t="shared" si="4"/>
        <v>199814069</v>
      </c>
      <c r="J24" s="272"/>
      <c r="K24" s="273"/>
      <c r="L24" s="463"/>
      <c r="M24" s="463"/>
      <c r="N24" s="463"/>
      <c r="O24" s="463"/>
      <c r="P24" s="463"/>
      <c r="Q24" s="463"/>
      <c r="R24" s="463"/>
    </row>
    <row r="25" spans="1:18" ht="15" customHeight="1" x14ac:dyDescent="0.3">
      <c r="A25" s="285">
        <v>742300</v>
      </c>
      <c r="B25" s="286" t="s">
        <v>317</v>
      </c>
      <c r="C25" s="297">
        <f>SUM(D25:I25)</f>
        <v>199814069</v>
      </c>
      <c r="D25" s="298">
        <f t="shared" ref="D25:I25" si="5">SUM(D26:D31)</f>
        <v>0</v>
      </c>
      <c r="E25" s="299">
        <f t="shared" si="5"/>
        <v>0</v>
      </c>
      <c r="F25" s="299">
        <f t="shared" si="5"/>
        <v>0</v>
      </c>
      <c r="G25" s="299">
        <f t="shared" si="5"/>
        <v>0</v>
      </c>
      <c r="H25" s="299">
        <f t="shared" si="5"/>
        <v>0</v>
      </c>
      <c r="I25" s="300">
        <f t="shared" si="5"/>
        <v>199814069</v>
      </c>
      <c r="J25" s="457"/>
      <c r="K25" s="458"/>
      <c r="L25" s="464"/>
      <c r="M25" s="464"/>
      <c r="N25" s="464"/>
      <c r="O25" s="464"/>
      <c r="P25" s="464"/>
      <c r="Q25" s="464"/>
      <c r="R25" s="464"/>
    </row>
    <row r="26" spans="1:18" ht="15" customHeight="1" x14ac:dyDescent="0.3">
      <c r="A26" s="173">
        <v>74237304</v>
      </c>
      <c r="B26" s="227" t="s">
        <v>252</v>
      </c>
      <c r="C26" s="347">
        <f t="shared" si="2"/>
        <v>20000000</v>
      </c>
      <c r="D26" s="332"/>
      <c r="E26" s="333"/>
      <c r="F26" s="333"/>
      <c r="G26" s="333"/>
      <c r="H26" s="333"/>
      <c r="I26" s="350">
        <v>20000000</v>
      </c>
      <c r="J26" s="217"/>
      <c r="K26" s="218"/>
      <c r="L26" s="440"/>
      <c r="M26" s="442"/>
      <c r="N26" s="442"/>
      <c r="O26" s="442"/>
      <c r="P26" s="442"/>
      <c r="Q26" s="442"/>
      <c r="R26" s="466"/>
    </row>
    <row r="27" spans="1:18" ht="15" customHeight="1" x14ac:dyDescent="0.3">
      <c r="A27" s="173">
        <v>74237305</v>
      </c>
      <c r="B27" s="227" t="s">
        <v>253</v>
      </c>
      <c r="C27" s="347">
        <f t="shared" si="2"/>
        <v>120814069</v>
      </c>
      <c r="D27" s="332"/>
      <c r="E27" s="333"/>
      <c r="F27" s="333"/>
      <c r="G27" s="333"/>
      <c r="H27" s="333"/>
      <c r="I27" s="350">
        <v>120814069</v>
      </c>
      <c r="J27" s="217"/>
      <c r="K27" s="218"/>
      <c r="L27" s="440"/>
      <c r="M27" s="442"/>
      <c r="N27" s="442"/>
      <c r="O27" s="442"/>
      <c r="P27" s="442"/>
      <c r="Q27" s="442"/>
      <c r="R27" s="466"/>
    </row>
    <row r="28" spans="1:18" ht="15" customHeight="1" x14ac:dyDescent="0.3">
      <c r="A28" s="173">
        <v>74237310</v>
      </c>
      <c r="B28" s="227" t="s">
        <v>12</v>
      </c>
      <c r="C28" s="347">
        <f t="shared" si="2"/>
        <v>3000000</v>
      </c>
      <c r="D28" s="332"/>
      <c r="E28" s="333"/>
      <c r="F28" s="333"/>
      <c r="G28" s="333"/>
      <c r="H28" s="333"/>
      <c r="I28" s="350">
        <v>3000000</v>
      </c>
      <c r="J28" s="217"/>
      <c r="K28" s="218"/>
      <c r="L28" s="440"/>
      <c r="M28" s="442"/>
      <c r="N28" s="442"/>
      <c r="O28" s="442"/>
      <c r="P28" s="442"/>
      <c r="Q28" s="442"/>
      <c r="R28" s="466"/>
    </row>
    <row r="29" spans="1:18" ht="15" customHeight="1" x14ac:dyDescent="0.3">
      <c r="A29" s="173">
        <v>74237313</v>
      </c>
      <c r="B29" s="227" t="s">
        <v>13</v>
      </c>
      <c r="C29" s="347">
        <f t="shared" si="2"/>
        <v>24000000</v>
      </c>
      <c r="D29" s="332"/>
      <c r="E29" s="333"/>
      <c r="F29" s="333"/>
      <c r="G29" s="333"/>
      <c r="H29" s="333"/>
      <c r="I29" s="350">
        <v>24000000</v>
      </c>
      <c r="J29" s="217"/>
      <c r="K29" s="218"/>
      <c r="L29" s="440"/>
      <c r="M29" s="442"/>
      <c r="N29" s="442"/>
      <c r="O29" s="442"/>
      <c r="P29" s="442"/>
      <c r="Q29" s="442"/>
      <c r="R29" s="466"/>
    </row>
    <row r="30" spans="1:18" ht="15" customHeight="1" x14ac:dyDescent="0.3">
      <c r="A30" s="173">
        <v>74237314</v>
      </c>
      <c r="B30" s="227" t="s">
        <v>14</v>
      </c>
      <c r="C30" s="347">
        <f t="shared" si="2"/>
        <v>28000000</v>
      </c>
      <c r="D30" s="332"/>
      <c r="E30" s="333"/>
      <c r="F30" s="333"/>
      <c r="G30" s="333"/>
      <c r="H30" s="333"/>
      <c r="I30" s="350">
        <v>28000000</v>
      </c>
      <c r="J30" s="217"/>
      <c r="K30" s="218"/>
      <c r="L30" s="440"/>
      <c r="M30" s="442"/>
      <c r="N30" s="442"/>
      <c r="O30" s="442"/>
      <c r="P30" s="442"/>
      <c r="Q30" s="442"/>
      <c r="R30" s="466"/>
    </row>
    <row r="31" spans="1:18" ht="15" customHeight="1" x14ac:dyDescent="0.3">
      <c r="A31" s="173">
        <v>74237315</v>
      </c>
      <c r="B31" s="227" t="s">
        <v>15</v>
      </c>
      <c r="C31" s="347">
        <f t="shared" si="2"/>
        <v>4000000</v>
      </c>
      <c r="D31" s="332"/>
      <c r="E31" s="333"/>
      <c r="F31" s="333"/>
      <c r="G31" s="333"/>
      <c r="H31" s="333"/>
      <c r="I31" s="350">
        <v>4000000</v>
      </c>
      <c r="J31" s="217"/>
      <c r="K31" s="218"/>
      <c r="L31" s="440"/>
      <c r="M31" s="442"/>
      <c r="N31" s="442"/>
      <c r="O31" s="442"/>
      <c r="P31" s="442"/>
      <c r="Q31" s="442"/>
      <c r="R31" s="466"/>
    </row>
    <row r="32" spans="1:18" ht="18" customHeight="1" x14ac:dyDescent="0.3">
      <c r="A32" s="171">
        <v>772000</v>
      </c>
      <c r="B32" s="238" t="s">
        <v>351</v>
      </c>
      <c r="C32" s="254">
        <f t="shared" si="2"/>
        <v>300000</v>
      </c>
      <c r="D32" s="250">
        <f t="shared" ref="D32:I32" si="6">D34</f>
        <v>0</v>
      </c>
      <c r="E32" s="172">
        <f t="shared" si="6"/>
        <v>0</v>
      </c>
      <c r="F32" s="172">
        <f t="shared" si="6"/>
        <v>300000</v>
      </c>
      <c r="G32" s="172">
        <f t="shared" si="6"/>
        <v>0</v>
      </c>
      <c r="H32" s="172">
        <f t="shared" si="6"/>
        <v>0</v>
      </c>
      <c r="I32" s="176">
        <f t="shared" si="6"/>
        <v>0</v>
      </c>
      <c r="J32" s="272"/>
      <c r="K32" s="273"/>
      <c r="L32" s="463"/>
      <c r="M32" s="463"/>
      <c r="N32" s="463"/>
      <c r="O32" s="463"/>
      <c r="P32" s="463"/>
      <c r="Q32" s="463"/>
      <c r="R32" s="463"/>
    </row>
    <row r="33" spans="1:18" ht="15" customHeight="1" x14ac:dyDescent="0.3">
      <c r="A33" s="285">
        <v>772100</v>
      </c>
      <c r="B33" s="286" t="s">
        <v>347</v>
      </c>
      <c r="C33" s="348">
        <f>SUM(D33:I33)</f>
        <v>300000</v>
      </c>
      <c r="D33" s="340">
        <f>SUM(D34)</f>
        <v>0</v>
      </c>
      <c r="E33" s="536">
        <f t="shared" ref="E33:I33" si="7">SUM(E34)</f>
        <v>0</v>
      </c>
      <c r="F33" s="536">
        <f t="shared" si="7"/>
        <v>300000</v>
      </c>
      <c r="G33" s="537">
        <f t="shared" si="7"/>
        <v>0</v>
      </c>
      <c r="H33" s="537">
        <f t="shared" si="7"/>
        <v>0</v>
      </c>
      <c r="I33" s="538">
        <f t="shared" si="7"/>
        <v>0</v>
      </c>
      <c r="J33" s="457"/>
      <c r="K33" s="458"/>
      <c r="L33" s="467"/>
      <c r="M33" s="467"/>
      <c r="N33" s="467"/>
      <c r="O33" s="467"/>
      <c r="P33" s="468"/>
      <c r="Q33" s="468"/>
      <c r="R33" s="468"/>
    </row>
    <row r="34" spans="1:18" ht="15" customHeight="1" x14ac:dyDescent="0.3">
      <c r="A34" s="173">
        <v>772113</v>
      </c>
      <c r="B34" s="227" t="s">
        <v>121</v>
      </c>
      <c r="C34" s="347">
        <f t="shared" si="2"/>
        <v>300000</v>
      </c>
      <c r="D34" s="251"/>
      <c r="E34" s="174"/>
      <c r="F34" s="174">
        <v>300000</v>
      </c>
      <c r="G34" s="174"/>
      <c r="H34" s="174"/>
      <c r="I34" s="175"/>
      <c r="J34" s="217"/>
      <c r="K34" s="218"/>
      <c r="L34" s="440"/>
      <c r="M34" s="469"/>
      <c r="N34" s="469"/>
      <c r="O34" s="469"/>
      <c r="P34" s="469"/>
      <c r="Q34" s="469"/>
      <c r="R34" s="469"/>
    </row>
    <row r="35" spans="1:18" ht="15" customHeight="1" x14ac:dyDescent="0.3">
      <c r="A35" s="171">
        <v>781000</v>
      </c>
      <c r="B35" s="238" t="s">
        <v>319</v>
      </c>
      <c r="C35" s="254">
        <f t="shared" si="2"/>
        <v>270775000</v>
      </c>
      <c r="D35" s="250">
        <f>D37+D38</f>
        <v>0</v>
      </c>
      <c r="E35" s="172">
        <f t="shared" ref="E35:I35" si="8">E37+E38</f>
        <v>0</v>
      </c>
      <c r="F35" s="172">
        <f t="shared" si="8"/>
        <v>0</v>
      </c>
      <c r="G35" s="172">
        <f t="shared" si="8"/>
        <v>270775000</v>
      </c>
      <c r="H35" s="172">
        <f t="shared" si="8"/>
        <v>0</v>
      </c>
      <c r="I35" s="176">
        <f t="shared" si="8"/>
        <v>0</v>
      </c>
      <c r="J35" s="272"/>
      <c r="K35" s="273"/>
      <c r="L35" s="463"/>
      <c r="M35" s="463"/>
      <c r="N35" s="463"/>
      <c r="O35" s="463"/>
      <c r="P35" s="463"/>
      <c r="Q35" s="463"/>
      <c r="R35" s="463"/>
    </row>
    <row r="36" spans="1:18" ht="15" customHeight="1" x14ac:dyDescent="0.3">
      <c r="A36" s="283">
        <v>781100</v>
      </c>
      <c r="B36" s="284" t="s">
        <v>318</v>
      </c>
      <c r="C36" s="297">
        <f>SUM(D36:I36)</f>
        <v>270775000</v>
      </c>
      <c r="D36" s="298">
        <f>SUM(D37:D39)</f>
        <v>0</v>
      </c>
      <c r="E36" s="299">
        <f t="shared" ref="E36:I36" si="9">SUM(E37:E39)</f>
        <v>0</v>
      </c>
      <c r="F36" s="299">
        <f t="shared" si="9"/>
        <v>0</v>
      </c>
      <c r="G36" s="299">
        <f t="shared" si="9"/>
        <v>270775000</v>
      </c>
      <c r="H36" s="299">
        <f t="shared" si="9"/>
        <v>0</v>
      </c>
      <c r="I36" s="300">
        <f t="shared" si="9"/>
        <v>0</v>
      </c>
      <c r="J36" s="457"/>
      <c r="K36" s="458"/>
      <c r="L36" s="464"/>
      <c r="M36" s="464"/>
      <c r="N36" s="464"/>
      <c r="O36" s="464"/>
      <c r="P36" s="464"/>
      <c r="Q36" s="464"/>
      <c r="R36" s="464"/>
    </row>
    <row r="37" spans="1:18" ht="15" customHeight="1" x14ac:dyDescent="0.3">
      <c r="A37" s="173">
        <v>781112010</v>
      </c>
      <c r="B37" s="227" t="s">
        <v>17</v>
      </c>
      <c r="C37" s="347">
        <f t="shared" si="2"/>
        <v>213907000</v>
      </c>
      <c r="D37" s="332"/>
      <c r="E37" s="333"/>
      <c r="F37" s="333"/>
      <c r="G37" s="351">
        <v>213907000</v>
      </c>
      <c r="H37" s="333"/>
      <c r="I37" s="334"/>
      <c r="J37" s="217"/>
      <c r="K37" s="218"/>
      <c r="L37" s="440"/>
      <c r="M37" s="442"/>
      <c r="N37" s="442"/>
      <c r="O37" s="442"/>
      <c r="P37" s="466"/>
      <c r="Q37" s="442"/>
      <c r="R37" s="442"/>
    </row>
    <row r="38" spans="1:18" ht="15" customHeight="1" x14ac:dyDescent="0.3">
      <c r="A38" s="173">
        <v>781112011</v>
      </c>
      <c r="B38" s="227" t="s">
        <v>18</v>
      </c>
      <c r="C38" s="347">
        <f t="shared" si="2"/>
        <v>56868000</v>
      </c>
      <c r="D38" s="332"/>
      <c r="E38" s="333"/>
      <c r="F38" s="333"/>
      <c r="G38" s="351">
        <v>56868000</v>
      </c>
      <c r="H38" s="333"/>
      <c r="I38" s="334"/>
      <c r="J38" s="217"/>
      <c r="K38" s="218"/>
      <c r="L38" s="440"/>
      <c r="M38" s="442"/>
      <c r="N38" s="442"/>
      <c r="O38" s="442"/>
      <c r="P38" s="466"/>
      <c r="Q38" s="442"/>
      <c r="R38" s="442"/>
    </row>
    <row r="39" spans="1:18" ht="15" customHeight="1" x14ac:dyDescent="0.3">
      <c r="A39" s="173">
        <v>78111205</v>
      </c>
      <c r="B39" s="227" t="s">
        <v>355</v>
      </c>
      <c r="C39" s="347">
        <f t="shared" ref="C39" si="10">SUM(D39:I39)</f>
        <v>0</v>
      </c>
      <c r="D39" s="332"/>
      <c r="E39" s="333"/>
      <c r="F39" s="333"/>
      <c r="G39" s="351"/>
      <c r="H39" s="333"/>
      <c r="I39" s="334"/>
      <c r="J39" s="217"/>
      <c r="K39" s="218"/>
      <c r="L39" s="440"/>
      <c r="M39" s="442"/>
      <c r="N39" s="442"/>
      <c r="O39" s="442"/>
      <c r="P39" s="466"/>
      <c r="Q39" s="442"/>
      <c r="R39" s="442"/>
    </row>
    <row r="40" spans="1:18" ht="15" customHeight="1" x14ac:dyDescent="0.3">
      <c r="A40" s="171">
        <v>791000</v>
      </c>
      <c r="B40" s="238" t="s">
        <v>254</v>
      </c>
      <c r="C40" s="254">
        <f>SUM(D40:I40)</f>
        <v>7096980</v>
      </c>
      <c r="D40" s="250">
        <f t="shared" ref="D40:I40" si="11">D42</f>
        <v>0</v>
      </c>
      <c r="E40" s="172">
        <f t="shared" si="11"/>
        <v>7096980</v>
      </c>
      <c r="F40" s="172">
        <f t="shared" si="11"/>
        <v>0</v>
      </c>
      <c r="G40" s="172">
        <f t="shared" si="11"/>
        <v>0</v>
      </c>
      <c r="H40" s="172">
        <f t="shared" si="11"/>
        <v>0</v>
      </c>
      <c r="I40" s="176">
        <f t="shared" si="11"/>
        <v>0</v>
      </c>
      <c r="J40" s="272"/>
      <c r="K40" s="273"/>
      <c r="L40" s="463"/>
      <c r="M40" s="463"/>
      <c r="N40" s="463"/>
      <c r="O40" s="463"/>
      <c r="P40" s="463"/>
      <c r="Q40" s="463"/>
      <c r="R40" s="463"/>
    </row>
    <row r="41" spans="1:18" ht="15" customHeight="1" x14ac:dyDescent="0.3">
      <c r="A41" s="283">
        <v>791100</v>
      </c>
      <c r="B41" s="284" t="s">
        <v>348</v>
      </c>
      <c r="C41" s="297">
        <f>SUM(D41:I41)</f>
        <v>7096980</v>
      </c>
      <c r="D41" s="298">
        <f>SUM(D42)</f>
        <v>0</v>
      </c>
      <c r="E41" s="299">
        <f t="shared" ref="E41:I41" si="12">SUM(E42)</f>
        <v>7096980</v>
      </c>
      <c r="F41" s="299">
        <f t="shared" si="12"/>
        <v>0</v>
      </c>
      <c r="G41" s="299">
        <f t="shared" si="12"/>
        <v>0</v>
      </c>
      <c r="H41" s="299">
        <f t="shared" si="12"/>
        <v>0</v>
      </c>
      <c r="I41" s="300">
        <f t="shared" si="12"/>
        <v>0</v>
      </c>
      <c r="J41" s="457"/>
      <c r="K41" s="458"/>
      <c r="L41" s="464"/>
      <c r="M41" s="464"/>
      <c r="N41" s="464"/>
      <c r="O41" s="464"/>
      <c r="P41" s="464"/>
      <c r="Q41" s="464"/>
      <c r="R41" s="464"/>
    </row>
    <row r="42" spans="1:18" ht="15" customHeight="1" x14ac:dyDescent="0.3">
      <c r="A42" s="224">
        <v>79111107</v>
      </c>
      <c r="B42" s="258" t="s">
        <v>204</v>
      </c>
      <c r="C42" s="347">
        <f t="shared" ref="C42:C48" si="13">SUM(D42:I42)</f>
        <v>7096980</v>
      </c>
      <c r="D42" s="332"/>
      <c r="E42" s="333">
        <v>7096980</v>
      </c>
      <c r="F42" s="333"/>
      <c r="G42" s="333"/>
      <c r="H42" s="333"/>
      <c r="I42" s="334"/>
      <c r="J42" s="217"/>
      <c r="K42" s="218"/>
      <c r="L42" s="440"/>
      <c r="M42" s="442"/>
      <c r="N42" s="442"/>
      <c r="O42" s="442"/>
      <c r="P42" s="442"/>
      <c r="Q42" s="442"/>
      <c r="R42" s="442"/>
    </row>
    <row r="43" spans="1:18" ht="15" customHeight="1" x14ac:dyDescent="0.3">
      <c r="A43" s="528">
        <v>800000</v>
      </c>
      <c r="B43" s="540" t="s">
        <v>359</v>
      </c>
      <c r="C43" s="542">
        <f t="shared" ref="C43" si="14">SUM(D43:I43)</f>
        <v>11000000</v>
      </c>
      <c r="D43" s="529">
        <f>SUM(D44+D46+D48)</f>
        <v>0</v>
      </c>
      <c r="E43" s="530">
        <f t="shared" ref="E43:I43" si="15">SUM(E44+E46+E48)</f>
        <v>0</v>
      </c>
      <c r="F43" s="530">
        <f t="shared" si="15"/>
        <v>0</v>
      </c>
      <c r="G43" s="530">
        <f t="shared" si="15"/>
        <v>0</v>
      </c>
      <c r="H43" s="530">
        <f t="shared" si="15"/>
        <v>0</v>
      </c>
      <c r="I43" s="531">
        <f t="shared" si="15"/>
        <v>11000000</v>
      </c>
      <c r="J43" s="217"/>
      <c r="K43" s="218"/>
      <c r="L43" s="440"/>
      <c r="M43" s="442"/>
      <c r="N43" s="442"/>
      <c r="O43" s="442"/>
      <c r="P43" s="442"/>
      <c r="Q43" s="442"/>
      <c r="R43" s="442"/>
    </row>
    <row r="44" spans="1:18" ht="15" customHeight="1" x14ac:dyDescent="0.3">
      <c r="A44" s="171">
        <v>812000</v>
      </c>
      <c r="B44" s="238" t="s">
        <v>255</v>
      </c>
      <c r="C44" s="254">
        <f t="shared" si="13"/>
        <v>1000000</v>
      </c>
      <c r="D44" s="250">
        <f t="shared" ref="D44:I44" si="16">D45</f>
        <v>0</v>
      </c>
      <c r="E44" s="172">
        <f t="shared" si="16"/>
        <v>0</v>
      </c>
      <c r="F44" s="172">
        <f t="shared" si="16"/>
        <v>0</v>
      </c>
      <c r="G44" s="172">
        <f t="shared" si="16"/>
        <v>0</v>
      </c>
      <c r="H44" s="172">
        <f t="shared" si="16"/>
        <v>0</v>
      </c>
      <c r="I44" s="176">
        <f t="shared" si="16"/>
        <v>1000000</v>
      </c>
      <c r="J44" s="272"/>
      <c r="K44" s="273"/>
      <c r="L44" s="463"/>
      <c r="M44" s="463"/>
      <c r="N44" s="463"/>
      <c r="O44" s="463"/>
      <c r="P44" s="463"/>
      <c r="Q44" s="463"/>
      <c r="R44" s="463"/>
    </row>
    <row r="45" spans="1:18" ht="15" customHeight="1" x14ac:dyDescent="0.3">
      <c r="A45" s="283">
        <v>812100</v>
      </c>
      <c r="B45" s="284" t="s">
        <v>256</v>
      </c>
      <c r="C45" s="297">
        <f t="shared" si="13"/>
        <v>1000000</v>
      </c>
      <c r="D45" s="303"/>
      <c r="E45" s="304"/>
      <c r="F45" s="304"/>
      <c r="G45" s="304"/>
      <c r="H45" s="304"/>
      <c r="I45" s="305">
        <v>1000000</v>
      </c>
      <c r="J45" s="457"/>
      <c r="K45" s="458"/>
      <c r="L45" s="464"/>
      <c r="M45" s="450"/>
      <c r="N45" s="450"/>
      <c r="O45" s="450"/>
      <c r="P45" s="450"/>
      <c r="Q45" s="450"/>
      <c r="R45" s="450"/>
    </row>
    <row r="46" spans="1:18" ht="15" customHeight="1" x14ac:dyDescent="0.3">
      <c r="A46" s="171">
        <v>813000</v>
      </c>
      <c r="B46" s="238" t="s">
        <v>257</v>
      </c>
      <c r="C46" s="254">
        <f>SUM(D46:I46)</f>
        <v>0</v>
      </c>
      <c r="D46" s="250">
        <f t="shared" ref="D46:I46" si="17">D47</f>
        <v>0</v>
      </c>
      <c r="E46" s="172">
        <f t="shared" si="17"/>
        <v>0</v>
      </c>
      <c r="F46" s="172">
        <f t="shared" si="17"/>
        <v>0</v>
      </c>
      <c r="G46" s="172">
        <f t="shared" si="17"/>
        <v>0</v>
      </c>
      <c r="H46" s="172">
        <f t="shared" si="17"/>
        <v>0</v>
      </c>
      <c r="I46" s="176">
        <f t="shared" si="17"/>
        <v>0</v>
      </c>
      <c r="J46" s="272"/>
      <c r="K46" s="273"/>
      <c r="L46" s="463"/>
      <c r="M46" s="463"/>
      <c r="N46" s="463"/>
      <c r="O46" s="463"/>
      <c r="P46" s="463"/>
      <c r="Q46" s="463"/>
      <c r="R46" s="463"/>
    </row>
    <row r="47" spans="1:18" ht="15" customHeight="1" x14ac:dyDescent="0.3">
      <c r="A47" s="283">
        <v>813100</v>
      </c>
      <c r="B47" s="284" t="s">
        <v>258</v>
      </c>
      <c r="C47" s="297">
        <f t="shared" si="13"/>
        <v>0</v>
      </c>
      <c r="D47" s="303"/>
      <c r="E47" s="304"/>
      <c r="F47" s="304"/>
      <c r="G47" s="304"/>
      <c r="H47" s="304"/>
      <c r="I47" s="305"/>
      <c r="J47" s="457"/>
      <c r="K47" s="458"/>
      <c r="L47" s="464"/>
      <c r="M47" s="450"/>
      <c r="N47" s="450"/>
      <c r="O47" s="450"/>
      <c r="P47" s="450"/>
      <c r="Q47" s="450"/>
      <c r="R47" s="450"/>
    </row>
    <row r="48" spans="1:18" ht="15" customHeight="1" x14ac:dyDescent="0.3">
      <c r="A48" s="171">
        <v>823000</v>
      </c>
      <c r="B48" s="238" t="s">
        <v>259</v>
      </c>
      <c r="C48" s="254">
        <f t="shared" si="13"/>
        <v>10000000</v>
      </c>
      <c r="D48" s="250">
        <f t="shared" ref="D48:I48" si="18">D51</f>
        <v>0</v>
      </c>
      <c r="E48" s="172">
        <f t="shared" si="18"/>
        <v>0</v>
      </c>
      <c r="F48" s="172">
        <f t="shared" si="18"/>
        <v>0</v>
      </c>
      <c r="G48" s="172">
        <f t="shared" si="18"/>
        <v>0</v>
      </c>
      <c r="H48" s="172">
        <f t="shared" si="18"/>
        <v>0</v>
      </c>
      <c r="I48" s="176">
        <f t="shared" si="18"/>
        <v>10000000</v>
      </c>
      <c r="J48" s="272"/>
      <c r="K48" s="273"/>
      <c r="L48" s="463"/>
      <c r="M48" s="463"/>
      <c r="N48" s="463"/>
      <c r="O48" s="463"/>
      <c r="P48" s="463"/>
      <c r="Q48" s="463"/>
      <c r="R48" s="463"/>
    </row>
    <row r="49" spans="1:59" ht="15" customHeight="1" x14ac:dyDescent="0.3">
      <c r="A49" s="283">
        <v>823100</v>
      </c>
      <c r="B49" s="284" t="s">
        <v>346</v>
      </c>
      <c r="C49" s="297">
        <f>SUM(D49:I49)</f>
        <v>10000000</v>
      </c>
      <c r="D49" s="298">
        <f>SUM(D50:D51)</f>
        <v>0</v>
      </c>
      <c r="E49" s="299">
        <f t="shared" ref="E49:I49" si="19">SUM(E50:E51)</f>
        <v>0</v>
      </c>
      <c r="F49" s="299">
        <f t="shared" si="19"/>
        <v>0</v>
      </c>
      <c r="G49" s="299">
        <f t="shared" si="19"/>
        <v>0</v>
      </c>
      <c r="H49" s="299">
        <f t="shared" si="19"/>
        <v>0</v>
      </c>
      <c r="I49" s="300">
        <f t="shared" si="19"/>
        <v>10000000</v>
      </c>
      <c r="J49" s="457"/>
      <c r="K49" s="458"/>
      <c r="L49" s="464"/>
      <c r="M49" s="464"/>
      <c r="N49" s="464"/>
      <c r="O49" s="464"/>
      <c r="P49" s="464"/>
      <c r="Q49" s="464"/>
      <c r="R49" s="464"/>
    </row>
    <row r="50" spans="1:59" ht="15" customHeight="1" x14ac:dyDescent="0.3">
      <c r="A50" s="425">
        <v>823121</v>
      </c>
      <c r="B50" s="432" t="s">
        <v>356</v>
      </c>
      <c r="C50" s="347">
        <f t="shared" ref="C50" si="20">SUM(D50:I50)</f>
        <v>0</v>
      </c>
      <c r="D50" s="427"/>
      <c r="E50" s="428"/>
      <c r="F50" s="428"/>
      <c r="G50" s="428"/>
      <c r="H50" s="428"/>
      <c r="I50" s="429"/>
      <c r="J50" s="438"/>
      <c r="K50" s="439"/>
      <c r="L50" s="440"/>
      <c r="M50" s="441"/>
      <c r="N50" s="441"/>
      <c r="O50" s="441"/>
      <c r="P50" s="441"/>
      <c r="Q50" s="441"/>
      <c r="R50" s="441"/>
    </row>
    <row r="51" spans="1:59" ht="15" customHeight="1" x14ac:dyDescent="0.3">
      <c r="A51" s="173">
        <v>823121</v>
      </c>
      <c r="B51" s="227" t="s">
        <v>21</v>
      </c>
      <c r="C51" s="347">
        <f>SUM(D51:I51)</f>
        <v>10000000</v>
      </c>
      <c r="D51" s="332"/>
      <c r="E51" s="333"/>
      <c r="F51" s="333"/>
      <c r="G51" s="333"/>
      <c r="H51" s="333"/>
      <c r="I51" s="334">
        <v>10000000</v>
      </c>
      <c r="J51" s="217"/>
      <c r="K51" s="218"/>
      <c r="L51" s="440"/>
      <c r="M51" s="442"/>
      <c r="N51" s="442"/>
      <c r="O51" s="442"/>
      <c r="P51" s="442"/>
      <c r="Q51" s="442"/>
      <c r="R51" s="442"/>
    </row>
    <row r="52" spans="1:59" ht="15" customHeight="1" x14ac:dyDescent="0.3">
      <c r="A52" s="171">
        <v>911000</v>
      </c>
      <c r="B52" s="238" t="s">
        <v>260</v>
      </c>
      <c r="C52" s="254">
        <f>SUM(D52:I52)</f>
        <v>10000000</v>
      </c>
      <c r="D52" s="250">
        <f t="shared" ref="D52:I52" si="21">SUM(D53:D53)</f>
        <v>0</v>
      </c>
      <c r="E52" s="172">
        <f t="shared" si="21"/>
        <v>0</v>
      </c>
      <c r="F52" s="172">
        <f t="shared" si="21"/>
        <v>0</v>
      </c>
      <c r="G52" s="172">
        <f t="shared" si="21"/>
        <v>0</v>
      </c>
      <c r="H52" s="172">
        <f t="shared" si="21"/>
        <v>0</v>
      </c>
      <c r="I52" s="176">
        <f t="shared" si="21"/>
        <v>10000000</v>
      </c>
      <c r="J52" s="272"/>
      <c r="K52" s="273"/>
      <c r="L52" s="463"/>
      <c r="M52" s="463"/>
      <c r="N52" s="463"/>
      <c r="O52" s="463"/>
      <c r="P52" s="463"/>
      <c r="Q52" s="463"/>
      <c r="R52" s="463"/>
    </row>
    <row r="53" spans="1:59" s="212" customFormat="1" ht="15" customHeight="1" thickBot="1" x14ac:dyDescent="0.35">
      <c r="A53" s="295">
        <v>911400</v>
      </c>
      <c r="B53" s="296" t="s">
        <v>261</v>
      </c>
      <c r="C53" s="349">
        <f>SUM(D53:I53)</f>
        <v>10000000</v>
      </c>
      <c r="D53" s="342"/>
      <c r="E53" s="343"/>
      <c r="F53" s="343"/>
      <c r="G53" s="343"/>
      <c r="H53" s="343"/>
      <c r="I53" s="344">
        <v>10000000</v>
      </c>
      <c r="J53" s="457"/>
      <c r="K53" s="458"/>
      <c r="L53" s="464"/>
      <c r="M53" s="450"/>
      <c r="N53" s="450"/>
      <c r="O53" s="450"/>
      <c r="P53" s="450"/>
      <c r="Q53" s="450"/>
      <c r="R53" s="450"/>
      <c r="S53" s="263"/>
      <c r="T53" s="263"/>
      <c r="U53" s="263"/>
      <c r="V53" s="263"/>
      <c r="W53" s="263"/>
      <c r="X53" s="263"/>
      <c r="Y53" s="263"/>
      <c r="Z53" s="263"/>
      <c r="AA53" s="263"/>
      <c r="AB53" s="263"/>
      <c r="AC53" s="263"/>
      <c r="AD53" s="263"/>
      <c r="AE53" s="263"/>
      <c r="AF53" s="263"/>
      <c r="AG53" s="263"/>
      <c r="AH53" s="263"/>
      <c r="AI53" s="263"/>
      <c r="AJ53" s="263"/>
      <c r="AK53" s="263"/>
      <c r="AL53" s="263"/>
      <c r="AM53" s="263"/>
      <c r="AN53" s="263"/>
      <c r="AO53" s="263"/>
      <c r="AP53" s="263"/>
      <c r="AQ53" s="263"/>
      <c r="AR53" s="263"/>
      <c r="AS53" s="263"/>
      <c r="AT53" s="263"/>
      <c r="AU53" s="263"/>
      <c r="AV53" s="263"/>
      <c r="AW53" s="263"/>
      <c r="AX53" s="263"/>
      <c r="AY53" s="263"/>
      <c r="AZ53" s="263"/>
      <c r="BA53" s="263"/>
      <c r="BB53" s="263"/>
      <c r="BC53" s="263"/>
      <c r="BD53" s="263"/>
      <c r="BE53" s="263"/>
      <c r="BF53" s="263"/>
      <c r="BG53" s="263"/>
    </row>
    <row r="54" spans="1:59" s="212" customFormat="1" ht="15" customHeight="1" thickBot="1" x14ac:dyDescent="0.35">
      <c r="A54" s="223"/>
      <c r="B54" s="518" t="s">
        <v>262</v>
      </c>
      <c r="C54" s="519">
        <f>SUM(D54:I54)</f>
        <v>499486049</v>
      </c>
      <c r="D54" s="345">
        <f>D19+D43+D52</f>
        <v>0</v>
      </c>
      <c r="E54" s="345">
        <f t="shared" ref="E54:I54" si="22">E19+E43+E52</f>
        <v>7096980</v>
      </c>
      <c r="F54" s="345">
        <f t="shared" si="22"/>
        <v>300000</v>
      </c>
      <c r="G54" s="345">
        <f t="shared" si="22"/>
        <v>270775000</v>
      </c>
      <c r="H54" s="345">
        <f t="shared" si="22"/>
        <v>0</v>
      </c>
      <c r="I54" s="345">
        <f t="shared" si="22"/>
        <v>221314069</v>
      </c>
      <c r="J54" s="209"/>
      <c r="K54" s="210"/>
      <c r="L54" s="470"/>
      <c r="M54" s="470"/>
      <c r="N54" s="470"/>
      <c r="O54" s="470"/>
      <c r="P54" s="470"/>
      <c r="Q54" s="470"/>
      <c r="R54" s="470"/>
      <c r="S54" s="263"/>
      <c r="T54" s="263"/>
      <c r="U54" s="263"/>
      <c r="V54" s="263"/>
      <c r="W54" s="263"/>
      <c r="X54" s="263"/>
      <c r="Y54" s="263"/>
      <c r="Z54" s="263"/>
      <c r="AA54" s="263"/>
      <c r="AB54" s="263"/>
      <c r="AC54" s="263"/>
      <c r="AD54" s="263"/>
      <c r="AE54" s="263"/>
      <c r="AF54" s="263"/>
      <c r="AG54" s="263"/>
      <c r="AH54" s="263"/>
      <c r="AI54" s="263"/>
      <c r="AJ54" s="263"/>
      <c r="AK54" s="263"/>
      <c r="AL54" s="263"/>
      <c r="AM54" s="263"/>
      <c r="AN54" s="263"/>
      <c r="AO54" s="263"/>
      <c r="AP54" s="263"/>
      <c r="AQ54" s="263"/>
      <c r="AR54" s="263"/>
      <c r="AS54" s="263"/>
      <c r="AT54" s="263"/>
      <c r="AU54" s="263"/>
      <c r="AV54" s="263"/>
      <c r="AW54" s="263"/>
      <c r="AX54" s="263"/>
      <c r="AY54" s="263"/>
      <c r="AZ54" s="263"/>
      <c r="BA54" s="263"/>
      <c r="BB54" s="263"/>
      <c r="BC54" s="263"/>
      <c r="BD54" s="263"/>
      <c r="BE54" s="263"/>
      <c r="BF54" s="263"/>
      <c r="BG54" s="263"/>
    </row>
    <row r="55" spans="1:59" x14ac:dyDescent="0.3">
      <c r="A55" s="163" t="s">
        <v>263</v>
      </c>
      <c r="B55" s="164"/>
      <c r="C55" s="165"/>
      <c r="D55" s="165"/>
      <c r="E55" s="165"/>
      <c r="F55" s="165"/>
      <c r="G55" s="165"/>
      <c r="H55" s="165"/>
      <c r="I55" s="165"/>
    </row>
    <row r="56" spans="1:59" ht="15" thickBot="1" x14ac:dyDescent="0.35">
      <c r="A56" s="166"/>
      <c r="B56" s="164"/>
      <c r="C56" s="165"/>
      <c r="D56" s="165"/>
      <c r="E56" s="165"/>
      <c r="F56" s="165"/>
      <c r="G56" s="165"/>
      <c r="H56" s="160"/>
      <c r="I56" s="160" t="s">
        <v>310</v>
      </c>
    </row>
    <row r="57" spans="1:59" ht="15" thickBot="1" x14ac:dyDescent="0.35">
      <c r="A57" s="648" t="s">
        <v>4</v>
      </c>
      <c r="B57" s="650" t="s">
        <v>230</v>
      </c>
      <c r="C57" s="638" t="s">
        <v>264</v>
      </c>
      <c r="D57" s="639"/>
      <c r="E57" s="639"/>
      <c r="F57" s="639"/>
      <c r="G57" s="639"/>
      <c r="H57" s="639"/>
      <c r="I57" s="640"/>
      <c r="J57" s="273"/>
      <c r="K57" s="273"/>
      <c r="L57" s="273"/>
      <c r="M57" s="515"/>
      <c r="N57" s="515"/>
      <c r="O57" s="515"/>
      <c r="P57" s="515"/>
      <c r="Q57" s="515"/>
      <c r="R57" s="515"/>
    </row>
    <row r="58" spans="1:59" ht="15" customHeight="1" x14ac:dyDescent="0.3">
      <c r="A58" s="649"/>
      <c r="B58" s="651"/>
      <c r="C58" s="641" t="s">
        <v>309</v>
      </c>
      <c r="D58" s="643" t="s">
        <v>265</v>
      </c>
      <c r="E58" s="644"/>
      <c r="F58" s="644"/>
      <c r="G58" s="644"/>
      <c r="H58" s="645" t="s">
        <v>233</v>
      </c>
      <c r="I58" s="646" t="s">
        <v>234</v>
      </c>
      <c r="J58" s="515"/>
      <c r="K58" s="513"/>
      <c r="L58" s="514"/>
      <c r="M58" s="273"/>
      <c r="N58" s="515"/>
      <c r="O58" s="515"/>
      <c r="P58" s="515"/>
      <c r="Q58" s="273"/>
      <c r="R58" s="273"/>
    </row>
    <row r="59" spans="1:59" ht="30.75" customHeight="1" x14ac:dyDescent="0.3">
      <c r="A59" s="649"/>
      <c r="B59" s="651"/>
      <c r="C59" s="642"/>
      <c r="D59" s="423" t="s">
        <v>266</v>
      </c>
      <c r="E59" s="424" t="s">
        <v>236</v>
      </c>
      <c r="F59" s="424" t="s">
        <v>237</v>
      </c>
      <c r="G59" s="424" t="s">
        <v>238</v>
      </c>
      <c r="H59" s="644"/>
      <c r="I59" s="647"/>
      <c r="J59" s="515"/>
      <c r="K59" s="513"/>
      <c r="L59" s="514"/>
      <c r="M59" s="272"/>
      <c r="N59" s="272"/>
      <c r="O59" s="272"/>
      <c r="P59" s="272"/>
      <c r="Q59" s="515"/>
      <c r="R59" s="515"/>
    </row>
    <row r="60" spans="1:59" ht="15" thickBot="1" x14ac:dyDescent="0.35">
      <c r="A60" s="200" t="s">
        <v>239</v>
      </c>
      <c r="B60" s="244" t="s">
        <v>240</v>
      </c>
      <c r="C60" s="247" t="s">
        <v>241</v>
      </c>
      <c r="D60" s="246" t="s">
        <v>242</v>
      </c>
      <c r="E60" s="167" t="s">
        <v>243</v>
      </c>
      <c r="F60" s="167" t="s">
        <v>244</v>
      </c>
      <c r="G60" s="167" t="s">
        <v>245</v>
      </c>
      <c r="H60" s="167" t="s">
        <v>246</v>
      </c>
      <c r="I60" s="168" t="s">
        <v>247</v>
      </c>
      <c r="J60" s="461"/>
      <c r="K60" s="461"/>
      <c r="L60" s="462"/>
      <c r="M60" s="462"/>
      <c r="N60" s="462"/>
      <c r="O60" s="462"/>
      <c r="P60" s="462"/>
      <c r="Q60" s="462"/>
      <c r="R60" s="462"/>
    </row>
    <row r="61" spans="1:59" ht="21" customHeight="1" x14ac:dyDescent="0.3">
      <c r="A61" s="169"/>
      <c r="B61" s="248" t="s">
        <v>267</v>
      </c>
      <c r="C61" s="352">
        <f t="shared" ref="C61:C67" si="23">SUM(D61:I61)</f>
        <v>495676525</v>
      </c>
      <c r="D61" s="353">
        <f t="shared" ref="D61:I61" si="24">D232+D62</f>
        <v>0</v>
      </c>
      <c r="E61" s="354">
        <f t="shared" si="24"/>
        <v>7096980</v>
      </c>
      <c r="F61" s="354">
        <f t="shared" si="24"/>
        <v>300000</v>
      </c>
      <c r="G61" s="354">
        <f t="shared" si="24"/>
        <v>270775000</v>
      </c>
      <c r="H61" s="354">
        <f t="shared" si="24"/>
        <v>0</v>
      </c>
      <c r="I61" s="355">
        <f t="shared" si="24"/>
        <v>217504545</v>
      </c>
      <c r="J61" s="471"/>
      <c r="K61" s="472"/>
      <c r="L61" s="211"/>
      <c r="M61" s="211"/>
      <c r="N61" s="211"/>
      <c r="O61" s="211"/>
      <c r="P61" s="211"/>
      <c r="Q61" s="211"/>
      <c r="R61" s="211"/>
    </row>
    <row r="62" spans="1:59" ht="17.25" customHeight="1" x14ac:dyDescent="0.3">
      <c r="A62" s="170">
        <v>400000</v>
      </c>
      <c r="B62" s="249" t="s">
        <v>268</v>
      </c>
      <c r="C62" s="356">
        <f>SUM(D62:I62)</f>
        <v>417524797</v>
      </c>
      <c r="D62" s="357">
        <f t="shared" ref="D62:I62" si="25">D63+D88+D206+D208+D221</f>
        <v>0</v>
      </c>
      <c r="E62" s="358">
        <f t="shared" si="25"/>
        <v>0</v>
      </c>
      <c r="F62" s="358">
        <f t="shared" si="25"/>
        <v>300000</v>
      </c>
      <c r="G62" s="358">
        <f t="shared" si="25"/>
        <v>270775000</v>
      </c>
      <c r="H62" s="358">
        <f t="shared" si="25"/>
        <v>0</v>
      </c>
      <c r="I62" s="359">
        <f t="shared" si="25"/>
        <v>146449797</v>
      </c>
      <c r="J62" s="471"/>
      <c r="K62" s="210"/>
      <c r="L62" s="211"/>
      <c r="M62" s="211"/>
      <c r="N62" s="211"/>
      <c r="O62" s="211"/>
      <c r="P62" s="211"/>
      <c r="Q62" s="211"/>
      <c r="R62" s="211"/>
    </row>
    <row r="63" spans="1:59" ht="17.25" customHeight="1" x14ac:dyDescent="0.3">
      <c r="A63" s="171">
        <v>410000</v>
      </c>
      <c r="B63" s="237" t="s">
        <v>269</v>
      </c>
      <c r="C63" s="242">
        <f t="shared" si="23"/>
        <v>241965000</v>
      </c>
      <c r="D63" s="360">
        <f t="shared" ref="D63:I63" si="26">D64+D68+D71+D75+D85</f>
        <v>0</v>
      </c>
      <c r="E63" s="361">
        <f t="shared" si="26"/>
        <v>0</v>
      </c>
      <c r="F63" s="361">
        <f t="shared" si="26"/>
        <v>300000</v>
      </c>
      <c r="G63" s="361">
        <f t="shared" si="26"/>
        <v>230500000</v>
      </c>
      <c r="H63" s="361">
        <f t="shared" si="26"/>
        <v>0</v>
      </c>
      <c r="I63" s="362">
        <f t="shared" si="26"/>
        <v>11165000</v>
      </c>
      <c r="J63" s="272"/>
      <c r="K63" s="473"/>
      <c r="L63" s="474"/>
      <c r="M63" s="475"/>
      <c r="N63" s="475"/>
      <c r="O63" s="475"/>
      <c r="P63" s="475"/>
      <c r="Q63" s="475"/>
      <c r="R63" s="475"/>
    </row>
    <row r="64" spans="1:59" ht="17.25" customHeight="1" x14ac:dyDescent="0.3">
      <c r="A64" s="171">
        <v>411000</v>
      </c>
      <c r="B64" s="238" t="s">
        <v>270</v>
      </c>
      <c r="C64" s="242">
        <f>SUM(D64:I64)</f>
        <v>199000000</v>
      </c>
      <c r="D64" s="241">
        <f>D66+D67</f>
        <v>0</v>
      </c>
      <c r="E64" s="161">
        <f t="shared" ref="E64:I64" si="27">E66+E67</f>
        <v>0</v>
      </c>
      <c r="F64" s="161">
        <f t="shared" si="27"/>
        <v>0</v>
      </c>
      <c r="G64" s="161">
        <f t="shared" si="27"/>
        <v>196000000</v>
      </c>
      <c r="H64" s="161">
        <f t="shared" si="27"/>
        <v>0</v>
      </c>
      <c r="I64" s="162">
        <f t="shared" si="27"/>
        <v>3000000</v>
      </c>
      <c r="J64" s="272"/>
      <c r="K64" s="273"/>
      <c r="L64" s="474"/>
      <c r="M64" s="474"/>
      <c r="N64" s="474"/>
      <c r="O64" s="474"/>
      <c r="P64" s="474"/>
      <c r="Q64" s="474"/>
      <c r="R64" s="474"/>
    </row>
    <row r="65" spans="1:18" ht="17.25" customHeight="1" x14ac:dyDescent="0.3">
      <c r="A65" s="285">
        <v>411100</v>
      </c>
      <c r="B65" s="286" t="s">
        <v>320</v>
      </c>
      <c r="C65" s="287">
        <f>SUM(D65:I65)</f>
        <v>199000000</v>
      </c>
      <c r="D65" s="291">
        <f t="shared" ref="D65:I65" si="28">SUM(D66:D67)</f>
        <v>0</v>
      </c>
      <c r="E65" s="292">
        <f t="shared" si="28"/>
        <v>0</v>
      </c>
      <c r="F65" s="292">
        <f t="shared" si="28"/>
        <v>0</v>
      </c>
      <c r="G65" s="292">
        <f t="shared" si="28"/>
        <v>196000000</v>
      </c>
      <c r="H65" s="292">
        <f t="shared" si="28"/>
        <v>0</v>
      </c>
      <c r="I65" s="293">
        <f t="shared" si="28"/>
        <v>3000000</v>
      </c>
      <c r="J65" s="457"/>
      <c r="K65" s="458"/>
      <c r="L65" s="476"/>
      <c r="M65" s="476"/>
      <c r="N65" s="476"/>
      <c r="O65" s="476"/>
      <c r="P65" s="476"/>
      <c r="Q65" s="476"/>
      <c r="R65" s="476"/>
    </row>
    <row r="66" spans="1:18" ht="17.25" customHeight="1" x14ac:dyDescent="0.3">
      <c r="A66" s="173">
        <v>411111</v>
      </c>
      <c r="B66" s="227" t="s">
        <v>28</v>
      </c>
      <c r="C66" s="242">
        <f>SUM(D66:I66)</f>
        <v>198000000</v>
      </c>
      <c r="D66" s="326"/>
      <c r="E66" s="327"/>
      <c r="F66" s="327"/>
      <c r="G66" s="327">
        <v>195000000</v>
      </c>
      <c r="H66" s="327"/>
      <c r="I66" s="325">
        <v>3000000</v>
      </c>
      <c r="J66" s="217"/>
      <c r="K66" s="218"/>
      <c r="L66" s="474"/>
      <c r="M66" s="477"/>
      <c r="N66" s="477"/>
      <c r="O66" s="477"/>
      <c r="P66" s="477"/>
      <c r="Q66" s="477"/>
      <c r="R66" s="477"/>
    </row>
    <row r="67" spans="1:18" ht="17.25" customHeight="1" x14ac:dyDescent="0.3">
      <c r="A67" s="173">
        <v>411117</v>
      </c>
      <c r="B67" s="227" t="s">
        <v>179</v>
      </c>
      <c r="C67" s="242">
        <f t="shared" si="23"/>
        <v>1000000</v>
      </c>
      <c r="D67" s="326"/>
      <c r="E67" s="327"/>
      <c r="F67" s="327"/>
      <c r="G67" s="327">
        <v>1000000</v>
      </c>
      <c r="H67" s="327"/>
      <c r="I67" s="325"/>
      <c r="J67" s="217"/>
      <c r="K67" s="218"/>
      <c r="L67" s="474"/>
      <c r="M67" s="477"/>
      <c r="N67" s="477"/>
      <c r="O67" s="477"/>
      <c r="P67" s="477"/>
      <c r="Q67" s="477"/>
      <c r="R67" s="477"/>
    </row>
    <row r="68" spans="1:18" ht="17.25" customHeight="1" x14ac:dyDescent="0.3">
      <c r="A68" s="171">
        <v>412000</v>
      </c>
      <c r="B68" s="238" t="s">
        <v>271</v>
      </c>
      <c r="C68" s="242">
        <f>SUM(D68:I68)</f>
        <v>33015000</v>
      </c>
      <c r="D68" s="241">
        <f t="shared" ref="D68:I68" si="29">SUM(D69:D70)</f>
        <v>0</v>
      </c>
      <c r="E68" s="161">
        <f t="shared" si="29"/>
        <v>0</v>
      </c>
      <c r="F68" s="161">
        <f t="shared" si="29"/>
        <v>0</v>
      </c>
      <c r="G68" s="161">
        <f t="shared" si="29"/>
        <v>32500000</v>
      </c>
      <c r="H68" s="161">
        <f t="shared" si="29"/>
        <v>0</v>
      </c>
      <c r="I68" s="162">
        <f t="shared" si="29"/>
        <v>515000</v>
      </c>
      <c r="J68" s="272"/>
      <c r="K68" s="273"/>
      <c r="L68" s="474"/>
      <c r="M68" s="474"/>
      <c r="N68" s="474"/>
      <c r="O68" s="474"/>
      <c r="P68" s="474"/>
      <c r="Q68" s="474"/>
      <c r="R68" s="474"/>
    </row>
    <row r="69" spans="1:18" ht="17.25" customHeight="1" x14ac:dyDescent="0.3">
      <c r="A69" s="301">
        <v>412111</v>
      </c>
      <c r="B69" s="302" t="s">
        <v>154</v>
      </c>
      <c r="C69" s="287">
        <f t="shared" ref="C69:C204" si="30">SUM(D69:I69)</f>
        <v>23360000</v>
      </c>
      <c r="D69" s="288"/>
      <c r="E69" s="289"/>
      <c r="F69" s="289"/>
      <c r="G69" s="289">
        <v>23000000</v>
      </c>
      <c r="H69" s="289"/>
      <c r="I69" s="290">
        <v>360000</v>
      </c>
      <c r="J69" s="451"/>
      <c r="K69" s="452"/>
      <c r="L69" s="476"/>
      <c r="M69" s="478"/>
      <c r="N69" s="478"/>
      <c r="O69" s="478"/>
      <c r="P69" s="478"/>
      <c r="Q69" s="478"/>
      <c r="R69" s="478"/>
    </row>
    <row r="70" spans="1:18" ht="17.25" customHeight="1" x14ac:dyDescent="0.3">
      <c r="A70" s="301">
        <v>412211</v>
      </c>
      <c r="B70" s="302" t="s">
        <v>155</v>
      </c>
      <c r="C70" s="287">
        <f t="shared" si="30"/>
        <v>9655000</v>
      </c>
      <c r="D70" s="288"/>
      <c r="E70" s="289"/>
      <c r="F70" s="289"/>
      <c r="G70" s="289">
        <v>9500000</v>
      </c>
      <c r="H70" s="289"/>
      <c r="I70" s="290">
        <v>155000</v>
      </c>
      <c r="J70" s="451"/>
      <c r="K70" s="452"/>
      <c r="L70" s="476"/>
      <c r="M70" s="478"/>
      <c r="N70" s="478"/>
      <c r="O70" s="478"/>
      <c r="P70" s="478"/>
      <c r="Q70" s="478"/>
      <c r="R70" s="478"/>
    </row>
    <row r="71" spans="1:18" ht="17.25" customHeight="1" x14ac:dyDescent="0.3">
      <c r="A71" s="171">
        <v>413000</v>
      </c>
      <c r="B71" s="238" t="s">
        <v>272</v>
      </c>
      <c r="C71" s="236">
        <f>SUM(D71:I71)</f>
        <v>4450000</v>
      </c>
      <c r="D71" s="241">
        <f>D73+D74</f>
        <v>0</v>
      </c>
      <c r="E71" s="161">
        <f t="shared" ref="E71:I71" si="31">E73+E74</f>
        <v>0</v>
      </c>
      <c r="F71" s="161">
        <f t="shared" si="31"/>
        <v>0</v>
      </c>
      <c r="G71" s="161">
        <f t="shared" si="31"/>
        <v>1000000</v>
      </c>
      <c r="H71" s="161">
        <f t="shared" si="31"/>
        <v>0</v>
      </c>
      <c r="I71" s="162">
        <f t="shared" si="31"/>
        <v>3450000</v>
      </c>
      <c r="J71" s="272"/>
      <c r="K71" s="273"/>
      <c r="L71" s="222"/>
      <c r="M71" s="474"/>
      <c r="N71" s="474"/>
      <c r="O71" s="474"/>
      <c r="P71" s="474"/>
      <c r="Q71" s="474"/>
      <c r="R71" s="474"/>
    </row>
    <row r="72" spans="1:18" ht="17.25" customHeight="1" x14ac:dyDescent="0.3">
      <c r="A72" s="283">
        <v>413100</v>
      </c>
      <c r="B72" s="284" t="s">
        <v>349</v>
      </c>
      <c r="C72" s="287">
        <f>SUM(D72:I72)</f>
        <v>4450000</v>
      </c>
      <c r="D72" s="291">
        <f>SUM(D73:D74)</f>
        <v>0</v>
      </c>
      <c r="E72" s="291">
        <f t="shared" ref="E72:I72" si="32">SUM(E73:E74)</f>
        <v>0</v>
      </c>
      <c r="F72" s="291">
        <f t="shared" si="32"/>
        <v>0</v>
      </c>
      <c r="G72" s="291">
        <f t="shared" si="32"/>
        <v>1000000</v>
      </c>
      <c r="H72" s="291">
        <f t="shared" si="32"/>
        <v>0</v>
      </c>
      <c r="I72" s="294">
        <f t="shared" si="32"/>
        <v>3450000</v>
      </c>
      <c r="J72" s="457"/>
      <c r="K72" s="458"/>
      <c r="L72" s="476"/>
      <c r="M72" s="476"/>
      <c r="N72" s="476"/>
      <c r="O72" s="476"/>
      <c r="P72" s="476"/>
      <c r="Q72" s="476"/>
      <c r="R72" s="476"/>
    </row>
    <row r="73" spans="1:18" ht="17.25" customHeight="1" x14ac:dyDescent="0.3">
      <c r="A73" s="173">
        <v>413142</v>
      </c>
      <c r="B73" s="227" t="s">
        <v>31</v>
      </c>
      <c r="C73" s="236">
        <f t="shared" si="30"/>
        <v>600000</v>
      </c>
      <c r="D73" s="326"/>
      <c r="E73" s="327"/>
      <c r="F73" s="327"/>
      <c r="G73" s="327"/>
      <c r="H73" s="327"/>
      <c r="I73" s="325">
        <v>600000</v>
      </c>
      <c r="J73" s="217"/>
      <c r="K73" s="218"/>
      <c r="L73" s="222"/>
      <c r="M73" s="477"/>
      <c r="N73" s="477"/>
      <c r="O73" s="477"/>
      <c r="P73" s="477"/>
      <c r="Q73" s="477"/>
      <c r="R73" s="477"/>
    </row>
    <row r="74" spans="1:18" ht="17.25" customHeight="1" x14ac:dyDescent="0.3">
      <c r="A74" s="173">
        <v>413151</v>
      </c>
      <c r="B74" s="227" t="s">
        <v>156</v>
      </c>
      <c r="C74" s="236">
        <f t="shared" si="30"/>
        <v>3850000</v>
      </c>
      <c r="D74" s="326"/>
      <c r="E74" s="327"/>
      <c r="F74" s="327"/>
      <c r="G74" s="327">
        <v>1000000</v>
      </c>
      <c r="H74" s="327"/>
      <c r="I74" s="325">
        <v>2850000</v>
      </c>
      <c r="J74" s="217"/>
      <c r="K74" s="218"/>
      <c r="L74" s="222"/>
      <c r="M74" s="477"/>
      <c r="N74" s="477"/>
      <c r="O74" s="477"/>
      <c r="P74" s="477"/>
      <c r="Q74" s="477"/>
      <c r="R74" s="477"/>
    </row>
    <row r="75" spans="1:18" ht="17.25" customHeight="1" x14ac:dyDescent="0.3">
      <c r="A75" s="171">
        <v>414000</v>
      </c>
      <c r="B75" s="238" t="s">
        <v>273</v>
      </c>
      <c r="C75" s="236">
        <f>SUM(D75:I75)</f>
        <v>3000000</v>
      </c>
      <c r="D75" s="241">
        <f>SUM(D76)+D78+D81</f>
        <v>0</v>
      </c>
      <c r="E75" s="241">
        <f t="shared" ref="E75:I75" si="33">SUM(E76)+E78+E81</f>
        <v>0</v>
      </c>
      <c r="F75" s="241">
        <f t="shared" si="33"/>
        <v>300000</v>
      </c>
      <c r="G75" s="241">
        <f t="shared" si="33"/>
        <v>0</v>
      </c>
      <c r="H75" s="241">
        <f t="shared" si="33"/>
        <v>0</v>
      </c>
      <c r="I75" s="282">
        <f t="shared" si="33"/>
        <v>2700000</v>
      </c>
      <c r="J75" s="272"/>
      <c r="K75" s="273"/>
      <c r="L75" s="222"/>
      <c r="M75" s="474"/>
      <c r="N75" s="474"/>
      <c r="O75" s="474"/>
      <c r="P75" s="474"/>
      <c r="Q75" s="474"/>
      <c r="R75" s="474"/>
    </row>
    <row r="76" spans="1:18" ht="17.25" customHeight="1" x14ac:dyDescent="0.3">
      <c r="A76" s="285">
        <v>414100</v>
      </c>
      <c r="B76" s="286" t="s">
        <v>322</v>
      </c>
      <c r="C76" s="287">
        <f>SUM(D76:I76)</f>
        <v>300000</v>
      </c>
      <c r="D76" s="291">
        <f>SUM(D77)</f>
        <v>0</v>
      </c>
      <c r="E76" s="291">
        <f t="shared" ref="E76:I76" si="34">SUM(E77)</f>
        <v>0</v>
      </c>
      <c r="F76" s="291">
        <f t="shared" si="34"/>
        <v>300000</v>
      </c>
      <c r="G76" s="291">
        <f t="shared" si="34"/>
        <v>0</v>
      </c>
      <c r="H76" s="291">
        <f t="shared" si="34"/>
        <v>0</v>
      </c>
      <c r="I76" s="294">
        <f t="shared" si="34"/>
        <v>0</v>
      </c>
      <c r="J76" s="457"/>
      <c r="K76" s="458"/>
      <c r="L76" s="476"/>
      <c r="M76" s="476"/>
      <c r="N76" s="476"/>
      <c r="O76" s="476"/>
      <c r="P76" s="476"/>
      <c r="Q76" s="476"/>
      <c r="R76" s="476"/>
    </row>
    <row r="77" spans="1:18" ht="17.25" customHeight="1" x14ac:dyDescent="0.3">
      <c r="A77" s="173">
        <v>414111</v>
      </c>
      <c r="B77" s="227" t="s">
        <v>33</v>
      </c>
      <c r="C77" s="243">
        <f t="shared" si="30"/>
        <v>300000</v>
      </c>
      <c r="D77" s="326"/>
      <c r="E77" s="327"/>
      <c r="F77" s="327">
        <v>300000</v>
      </c>
      <c r="G77" s="327"/>
      <c r="H77" s="327"/>
      <c r="I77" s="325"/>
      <c r="J77" s="217"/>
      <c r="K77" s="218"/>
      <c r="L77" s="219"/>
      <c r="M77" s="477"/>
      <c r="N77" s="477"/>
      <c r="O77" s="477"/>
      <c r="P77" s="477"/>
      <c r="Q77" s="477"/>
      <c r="R77" s="477"/>
    </row>
    <row r="78" spans="1:18" ht="17.25" customHeight="1" x14ac:dyDescent="0.3">
      <c r="A78" s="285">
        <v>414300</v>
      </c>
      <c r="B78" s="286" t="s">
        <v>321</v>
      </c>
      <c r="C78" s="287">
        <f>SUM(D78:I78)</f>
        <v>2600000</v>
      </c>
      <c r="D78" s="307">
        <f>SUM(D79:D80)</f>
        <v>0</v>
      </c>
      <c r="E78" s="307">
        <f t="shared" ref="E78:I78" si="35">SUM(E79:E80)</f>
        <v>0</v>
      </c>
      <c r="F78" s="307">
        <f t="shared" si="35"/>
        <v>0</v>
      </c>
      <c r="G78" s="307">
        <f t="shared" si="35"/>
        <v>0</v>
      </c>
      <c r="H78" s="307">
        <f t="shared" si="35"/>
        <v>0</v>
      </c>
      <c r="I78" s="308">
        <f t="shared" si="35"/>
        <v>2600000</v>
      </c>
      <c r="J78" s="457"/>
      <c r="K78" s="458"/>
      <c r="L78" s="476"/>
      <c r="M78" s="478"/>
      <c r="N78" s="478"/>
      <c r="O78" s="478"/>
      <c r="P78" s="478"/>
      <c r="Q78" s="478"/>
      <c r="R78" s="478"/>
    </row>
    <row r="79" spans="1:18" ht="17.25" customHeight="1" x14ac:dyDescent="0.3">
      <c r="A79" s="173">
        <v>414311</v>
      </c>
      <c r="B79" s="227" t="s">
        <v>34</v>
      </c>
      <c r="C79" s="243">
        <f t="shared" si="30"/>
        <v>2500000</v>
      </c>
      <c r="D79" s="326"/>
      <c r="E79" s="327"/>
      <c r="F79" s="327"/>
      <c r="G79" s="327"/>
      <c r="H79" s="327"/>
      <c r="I79" s="325">
        <v>2500000</v>
      </c>
      <c r="J79" s="217"/>
      <c r="K79" s="218"/>
      <c r="L79" s="219"/>
      <c r="M79" s="477"/>
      <c r="N79" s="477"/>
      <c r="O79" s="477"/>
      <c r="P79" s="477"/>
      <c r="Q79" s="477"/>
      <c r="R79" s="477"/>
    </row>
    <row r="80" spans="1:18" ht="17.25" customHeight="1" x14ac:dyDescent="0.3">
      <c r="A80" s="173">
        <v>414314</v>
      </c>
      <c r="B80" s="227" t="s">
        <v>35</v>
      </c>
      <c r="C80" s="243">
        <f t="shared" si="30"/>
        <v>100000</v>
      </c>
      <c r="D80" s="326"/>
      <c r="E80" s="327"/>
      <c r="F80" s="327"/>
      <c r="G80" s="327"/>
      <c r="H80" s="327"/>
      <c r="I80" s="325">
        <v>100000</v>
      </c>
      <c r="J80" s="217"/>
      <c r="K80" s="218"/>
      <c r="L80" s="219"/>
      <c r="M80" s="477"/>
      <c r="N80" s="477"/>
      <c r="O80" s="477"/>
      <c r="P80" s="477"/>
      <c r="Q80" s="477"/>
      <c r="R80" s="477"/>
    </row>
    <row r="81" spans="1:18" ht="17.25" customHeight="1" x14ac:dyDescent="0.3">
      <c r="A81" s="309">
        <v>414400</v>
      </c>
      <c r="B81" s="310" t="s">
        <v>323</v>
      </c>
      <c r="C81" s="363">
        <f>SUM(D81:I81)</f>
        <v>100000</v>
      </c>
      <c r="D81" s="364">
        <f>SUM(D82)</f>
        <v>0</v>
      </c>
      <c r="E81" s="364">
        <f t="shared" ref="E81:I81" si="36">SUM(E82)</f>
        <v>0</v>
      </c>
      <c r="F81" s="364">
        <f t="shared" si="36"/>
        <v>0</v>
      </c>
      <c r="G81" s="364">
        <f t="shared" si="36"/>
        <v>0</v>
      </c>
      <c r="H81" s="364">
        <f t="shared" si="36"/>
        <v>0</v>
      </c>
      <c r="I81" s="365">
        <f t="shared" si="36"/>
        <v>100000</v>
      </c>
      <c r="J81" s="479"/>
      <c r="K81" s="480"/>
      <c r="L81" s="481"/>
      <c r="M81" s="482"/>
      <c r="N81" s="482"/>
      <c r="O81" s="482"/>
      <c r="P81" s="482"/>
      <c r="Q81" s="482"/>
      <c r="R81" s="482"/>
    </row>
    <row r="82" spans="1:18" ht="17.25" customHeight="1" x14ac:dyDescent="0.3">
      <c r="A82" s="278">
        <v>414411</v>
      </c>
      <c r="B82" s="279" t="s">
        <v>124</v>
      </c>
      <c r="C82" s="243">
        <f t="shared" si="30"/>
        <v>100000</v>
      </c>
      <c r="D82" s="329"/>
      <c r="E82" s="330"/>
      <c r="F82" s="330"/>
      <c r="G82" s="330"/>
      <c r="H82" s="330"/>
      <c r="I82" s="331">
        <v>100000</v>
      </c>
      <c r="J82" s="453"/>
      <c r="K82" s="454"/>
      <c r="L82" s="219"/>
      <c r="M82" s="483"/>
      <c r="N82" s="483"/>
      <c r="O82" s="483"/>
      <c r="P82" s="483"/>
      <c r="Q82" s="483"/>
      <c r="R82" s="483"/>
    </row>
    <row r="83" spans="1:18" ht="17.25" customHeight="1" x14ac:dyDescent="0.3">
      <c r="A83" s="171">
        <v>415000</v>
      </c>
      <c r="B83" s="238" t="s">
        <v>274</v>
      </c>
      <c r="C83" s="236">
        <f>SUM(D83:I83)</f>
        <v>0</v>
      </c>
      <c r="D83" s="234">
        <f>D84</f>
        <v>0</v>
      </c>
      <c r="E83" s="198">
        <f t="shared" ref="E83:I83" si="37">E84</f>
        <v>0</v>
      </c>
      <c r="F83" s="198">
        <f t="shared" si="37"/>
        <v>0</v>
      </c>
      <c r="G83" s="198">
        <f t="shared" si="37"/>
        <v>0</v>
      </c>
      <c r="H83" s="198">
        <f t="shared" si="37"/>
        <v>0</v>
      </c>
      <c r="I83" s="216">
        <f t="shared" si="37"/>
        <v>0</v>
      </c>
      <c r="J83" s="272"/>
      <c r="K83" s="273"/>
      <c r="L83" s="222"/>
      <c r="M83" s="222"/>
      <c r="N83" s="222"/>
      <c r="O83" s="222"/>
      <c r="P83" s="222"/>
      <c r="Q83" s="222"/>
      <c r="R83" s="222"/>
    </row>
    <row r="84" spans="1:18" ht="17.25" customHeight="1" x14ac:dyDescent="0.3">
      <c r="A84" s="283">
        <v>415100</v>
      </c>
      <c r="B84" s="284" t="s">
        <v>275</v>
      </c>
      <c r="C84" s="287">
        <f>SUM(D84:I84)</f>
        <v>0</v>
      </c>
      <c r="D84" s="288"/>
      <c r="E84" s="289"/>
      <c r="F84" s="289"/>
      <c r="G84" s="289"/>
      <c r="H84" s="289"/>
      <c r="I84" s="290"/>
      <c r="J84" s="457"/>
      <c r="K84" s="458"/>
      <c r="L84" s="476"/>
      <c r="M84" s="478"/>
      <c r="N84" s="478"/>
      <c r="O84" s="478"/>
      <c r="P84" s="478"/>
      <c r="Q84" s="478"/>
      <c r="R84" s="478"/>
    </row>
    <row r="85" spans="1:18" ht="17.25" customHeight="1" x14ac:dyDescent="0.3">
      <c r="A85" s="171">
        <v>416000</v>
      </c>
      <c r="B85" s="238" t="s">
        <v>276</v>
      </c>
      <c r="C85" s="236">
        <f t="shared" si="30"/>
        <v>2500000</v>
      </c>
      <c r="D85" s="241">
        <f>D87</f>
        <v>0</v>
      </c>
      <c r="E85" s="161">
        <f t="shared" ref="E85:I85" si="38">E87</f>
        <v>0</v>
      </c>
      <c r="F85" s="161">
        <f t="shared" si="38"/>
        <v>0</v>
      </c>
      <c r="G85" s="161">
        <f t="shared" si="38"/>
        <v>1000000</v>
      </c>
      <c r="H85" s="161">
        <f t="shared" si="38"/>
        <v>0</v>
      </c>
      <c r="I85" s="162">
        <f t="shared" si="38"/>
        <v>1500000</v>
      </c>
      <c r="J85" s="272"/>
      <c r="K85" s="273"/>
      <c r="L85" s="222"/>
      <c r="M85" s="474"/>
      <c r="N85" s="474"/>
      <c r="O85" s="474"/>
      <c r="P85" s="474"/>
      <c r="Q85" s="474"/>
      <c r="R85" s="474"/>
    </row>
    <row r="86" spans="1:18" ht="17.25" customHeight="1" x14ac:dyDescent="0.3">
      <c r="A86" s="283">
        <v>416100</v>
      </c>
      <c r="B86" s="284" t="s">
        <v>350</v>
      </c>
      <c r="C86" s="287">
        <f>SUM(D86:I86)</f>
        <v>2500000</v>
      </c>
      <c r="D86" s="291">
        <f>SUM(D87)</f>
        <v>0</v>
      </c>
      <c r="E86" s="291">
        <f t="shared" ref="E86:I86" si="39">SUM(E87)</f>
        <v>0</v>
      </c>
      <c r="F86" s="291">
        <f t="shared" si="39"/>
        <v>0</v>
      </c>
      <c r="G86" s="291">
        <f t="shared" si="39"/>
        <v>1000000</v>
      </c>
      <c r="H86" s="291">
        <f t="shared" si="39"/>
        <v>0</v>
      </c>
      <c r="I86" s="294">
        <f t="shared" si="39"/>
        <v>1500000</v>
      </c>
      <c r="J86" s="457"/>
      <c r="K86" s="458"/>
      <c r="L86" s="476"/>
      <c r="M86" s="476"/>
      <c r="N86" s="476"/>
      <c r="O86" s="476"/>
      <c r="P86" s="476"/>
      <c r="Q86" s="476"/>
      <c r="R86" s="476"/>
    </row>
    <row r="87" spans="1:18" ht="17.25" customHeight="1" x14ac:dyDescent="0.3">
      <c r="A87" s="177">
        <v>416111</v>
      </c>
      <c r="B87" s="231" t="s">
        <v>277</v>
      </c>
      <c r="C87" s="243">
        <f t="shared" si="30"/>
        <v>2500000</v>
      </c>
      <c r="D87" s="326"/>
      <c r="E87" s="327"/>
      <c r="F87" s="327"/>
      <c r="G87" s="327">
        <v>1000000</v>
      </c>
      <c r="H87" s="327"/>
      <c r="I87" s="325">
        <v>1500000</v>
      </c>
      <c r="J87" s="484"/>
      <c r="K87" s="267"/>
      <c r="L87" s="219"/>
      <c r="M87" s="477"/>
      <c r="N87" s="477"/>
      <c r="O87" s="477"/>
      <c r="P87" s="477"/>
      <c r="Q87" s="477"/>
      <c r="R87" s="477"/>
    </row>
    <row r="88" spans="1:18" ht="17.25" customHeight="1" x14ac:dyDescent="0.3">
      <c r="A88" s="178">
        <v>420000</v>
      </c>
      <c r="B88" s="237" t="s">
        <v>278</v>
      </c>
      <c r="C88" s="256">
        <f>SUM(D88:I88)</f>
        <v>167899530</v>
      </c>
      <c r="D88" s="252">
        <f t="shared" ref="D88:I88" si="40">D89+D119+D133+D166+D169+D182</f>
        <v>0</v>
      </c>
      <c r="E88" s="213">
        <f t="shared" si="40"/>
        <v>0</v>
      </c>
      <c r="F88" s="213">
        <f t="shared" si="40"/>
        <v>0</v>
      </c>
      <c r="G88" s="213">
        <f t="shared" si="40"/>
        <v>40275000</v>
      </c>
      <c r="H88" s="213">
        <f t="shared" si="40"/>
        <v>0</v>
      </c>
      <c r="I88" s="214">
        <f t="shared" si="40"/>
        <v>127624530</v>
      </c>
      <c r="J88" s="485"/>
      <c r="K88" s="473"/>
      <c r="L88" s="486"/>
      <c r="M88" s="487"/>
      <c r="N88" s="487"/>
      <c r="O88" s="487"/>
      <c r="P88" s="487"/>
      <c r="Q88" s="487"/>
      <c r="R88" s="487"/>
    </row>
    <row r="89" spans="1:18" ht="17.25" customHeight="1" x14ac:dyDescent="0.3">
      <c r="A89" s="171">
        <v>421000</v>
      </c>
      <c r="B89" s="238" t="s">
        <v>279</v>
      </c>
      <c r="C89" s="256">
        <f>SUM(D89:I89)</f>
        <v>38751450</v>
      </c>
      <c r="D89" s="253">
        <f>D90+D93+D102+D111+D117+D96</f>
        <v>0</v>
      </c>
      <c r="E89" s="215">
        <f>E90+E93+E102+E111+E117+E96</f>
        <v>0</v>
      </c>
      <c r="F89" s="215">
        <f>F90+F93+F102+F111+F117+F96</f>
        <v>0</v>
      </c>
      <c r="G89" s="215">
        <f>G90+G93+G102+G111+G117+G96</f>
        <v>15371000</v>
      </c>
      <c r="H89" s="215">
        <f>H90+H93+H102+H111+H117+H96</f>
        <v>0</v>
      </c>
      <c r="I89" s="281">
        <f>I90+I93+I96+I102+I111+I117</f>
        <v>23380450</v>
      </c>
      <c r="J89" s="272"/>
      <c r="K89" s="273"/>
      <c r="L89" s="486"/>
      <c r="M89" s="488"/>
      <c r="N89" s="488"/>
      <c r="O89" s="488"/>
      <c r="P89" s="488"/>
      <c r="Q89" s="488"/>
      <c r="R89" s="488"/>
    </row>
    <row r="90" spans="1:18" ht="17.25" customHeight="1" x14ac:dyDescent="0.3">
      <c r="A90" s="285">
        <v>421100</v>
      </c>
      <c r="B90" s="286" t="s">
        <v>324</v>
      </c>
      <c r="C90" s="311">
        <f>SUM(D90:I90)</f>
        <v>1030000</v>
      </c>
      <c r="D90" s="312">
        <f>SUM(D91:D92)</f>
        <v>0</v>
      </c>
      <c r="E90" s="312">
        <f t="shared" ref="E90:I90" si="41">SUM(E91:E92)</f>
        <v>0</v>
      </c>
      <c r="F90" s="312">
        <f>SUM(F91:F92)</f>
        <v>0</v>
      </c>
      <c r="G90" s="312">
        <f t="shared" si="41"/>
        <v>770000</v>
      </c>
      <c r="H90" s="312">
        <f t="shared" si="41"/>
        <v>0</v>
      </c>
      <c r="I90" s="313">
        <f t="shared" si="41"/>
        <v>260000</v>
      </c>
      <c r="J90" s="457"/>
      <c r="K90" s="458"/>
      <c r="L90" s="489"/>
      <c r="M90" s="489"/>
      <c r="N90" s="489"/>
      <c r="O90" s="489"/>
      <c r="P90" s="489"/>
      <c r="Q90" s="489"/>
      <c r="R90" s="489"/>
    </row>
    <row r="91" spans="1:18" ht="17.25" customHeight="1" x14ac:dyDescent="0.3">
      <c r="A91" s="173">
        <v>421111</v>
      </c>
      <c r="B91" s="227" t="s">
        <v>38</v>
      </c>
      <c r="C91" s="243">
        <f t="shared" ref="C91:C103" si="42">SUM(D91:I91)</f>
        <v>800000</v>
      </c>
      <c r="D91" s="326"/>
      <c r="E91" s="327"/>
      <c r="F91" s="327"/>
      <c r="G91" s="328">
        <v>600000</v>
      </c>
      <c r="H91" s="328"/>
      <c r="I91" s="324">
        <v>200000</v>
      </c>
      <c r="J91" s="217"/>
      <c r="K91" s="218"/>
      <c r="L91" s="219"/>
      <c r="M91" s="477"/>
      <c r="N91" s="477"/>
      <c r="O91" s="477"/>
      <c r="P91" s="490"/>
      <c r="Q91" s="490"/>
      <c r="R91" s="490"/>
    </row>
    <row r="92" spans="1:18" ht="17.25" customHeight="1" x14ac:dyDescent="0.3">
      <c r="A92" s="173">
        <v>421121</v>
      </c>
      <c r="B92" s="227" t="s">
        <v>39</v>
      </c>
      <c r="C92" s="243">
        <f t="shared" si="42"/>
        <v>230000</v>
      </c>
      <c r="D92" s="326"/>
      <c r="E92" s="327"/>
      <c r="F92" s="327"/>
      <c r="G92" s="328">
        <v>170000</v>
      </c>
      <c r="H92" s="328"/>
      <c r="I92" s="324">
        <v>60000</v>
      </c>
      <c r="J92" s="217"/>
      <c r="K92" s="218"/>
      <c r="L92" s="219"/>
      <c r="M92" s="477"/>
      <c r="N92" s="477"/>
      <c r="O92" s="477"/>
      <c r="P92" s="490"/>
      <c r="Q92" s="490"/>
      <c r="R92" s="490"/>
    </row>
    <row r="93" spans="1:18" ht="17.25" customHeight="1" x14ac:dyDescent="0.3">
      <c r="A93" s="285">
        <v>421200</v>
      </c>
      <c r="B93" s="286" t="s">
        <v>325</v>
      </c>
      <c r="C93" s="287">
        <f>SUM(D93:I93)</f>
        <v>30050000</v>
      </c>
      <c r="D93" s="291">
        <f>SUM(D94:D95)</f>
        <v>0</v>
      </c>
      <c r="E93" s="292">
        <f t="shared" ref="E93:I93" si="43">SUM(E94:E95)</f>
        <v>0</v>
      </c>
      <c r="F93" s="292">
        <f t="shared" si="43"/>
        <v>0</v>
      </c>
      <c r="G93" s="292">
        <f t="shared" si="43"/>
        <v>13000000</v>
      </c>
      <c r="H93" s="292">
        <f t="shared" si="43"/>
        <v>0</v>
      </c>
      <c r="I93" s="293">
        <f t="shared" si="43"/>
        <v>17050000</v>
      </c>
      <c r="J93" s="457"/>
      <c r="K93" s="458"/>
      <c r="L93" s="476"/>
      <c r="M93" s="476"/>
      <c r="N93" s="476"/>
      <c r="O93" s="476"/>
      <c r="P93" s="476"/>
      <c r="Q93" s="476"/>
      <c r="R93" s="476"/>
    </row>
    <row r="94" spans="1:18" ht="17.25" customHeight="1" x14ac:dyDescent="0.3">
      <c r="A94" s="173">
        <v>421211</v>
      </c>
      <c r="B94" s="227" t="s">
        <v>40</v>
      </c>
      <c r="C94" s="243">
        <f t="shared" si="42"/>
        <v>10800000</v>
      </c>
      <c r="D94" s="326"/>
      <c r="E94" s="327"/>
      <c r="F94" s="327"/>
      <c r="G94" s="328">
        <v>5000000</v>
      </c>
      <c r="H94" s="328"/>
      <c r="I94" s="324">
        <v>5800000</v>
      </c>
      <c r="J94" s="217"/>
      <c r="K94" s="218"/>
      <c r="L94" s="219"/>
      <c r="M94" s="477"/>
      <c r="N94" s="477"/>
      <c r="O94" s="477"/>
      <c r="P94" s="490"/>
      <c r="Q94" s="490"/>
      <c r="R94" s="490"/>
    </row>
    <row r="95" spans="1:18" ht="17.25" customHeight="1" x14ac:dyDescent="0.3">
      <c r="A95" s="173">
        <v>421221</v>
      </c>
      <c r="B95" s="227" t="s">
        <v>41</v>
      </c>
      <c r="C95" s="243">
        <f t="shared" si="42"/>
        <v>19250000</v>
      </c>
      <c r="D95" s="326"/>
      <c r="E95" s="327"/>
      <c r="F95" s="327"/>
      <c r="G95" s="328">
        <v>8000000</v>
      </c>
      <c r="H95" s="328"/>
      <c r="I95" s="324">
        <v>11250000</v>
      </c>
      <c r="J95" s="217"/>
      <c r="K95" s="218"/>
      <c r="L95" s="219"/>
      <c r="M95" s="477"/>
      <c r="N95" s="477"/>
      <c r="O95" s="477"/>
      <c r="P95" s="490"/>
      <c r="Q95" s="490"/>
      <c r="R95" s="490"/>
    </row>
    <row r="96" spans="1:18" ht="17.25" customHeight="1" x14ac:dyDescent="0.3">
      <c r="A96" s="285">
        <v>421300</v>
      </c>
      <c r="B96" s="286" t="s">
        <v>326</v>
      </c>
      <c r="C96" s="287">
        <f>SUM(D96:I96)</f>
        <v>4649450</v>
      </c>
      <c r="D96" s="291">
        <f>SUM(D97:D101)</f>
        <v>0</v>
      </c>
      <c r="E96" s="292">
        <f t="shared" ref="E96:H96" si="44">SUM(E97:E101)</f>
        <v>0</v>
      </c>
      <c r="F96" s="292">
        <f t="shared" si="44"/>
        <v>0</v>
      </c>
      <c r="G96" s="292">
        <f>SUM(G97:G101)</f>
        <v>950000</v>
      </c>
      <c r="H96" s="292">
        <f t="shared" si="44"/>
        <v>0</v>
      </c>
      <c r="I96" s="293">
        <f>SUM(I97:I101)</f>
        <v>3699450</v>
      </c>
      <c r="J96" s="457"/>
      <c r="K96" s="458"/>
      <c r="L96" s="476"/>
      <c r="M96" s="476"/>
      <c r="N96" s="476"/>
      <c r="O96" s="476"/>
      <c r="P96" s="476"/>
      <c r="Q96" s="476"/>
      <c r="R96" s="476"/>
    </row>
    <row r="97" spans="1:18" ht="17.25" customHeight="1" x14ac:dyDescent="0.3">
      <c r="A97" s="173">
        <v>421311</v>
      </c>
      <c r="B97" s="227" t="s">
        <v>176</v>
      </c>
      <c r="C97" s="243">
        <f t="shared" si="42"/>
        <v>100000</v>
      </c>
      <c r="D97" s="326"/>
      <c r="E97" s="327"/>
      <c r="F97" s="327"/>
      <c r="G97" s="328">
        <v>50000</v>
      </c>
      <c r="H97" s="328"/>
      <c r="I97" s="324">
        <v>50000</v>
      </c>
      <c r="J97" s="217"/>
      <c r="K97" s="218"/>
      <c r="L97" s="219"/>
      <c r="M97" s="477"/>
      <c r="N97" s="477"/>
      <c r="O97" s="477"/>
      <c r="P97" s="490"/>
      <c r="Q97" s="490"/>
      <c r="R97" s="490"/>
    </row>
    <row r="98" spans="1:18" ht="17.25" customHeight="1" x14ac:dyDescent="0.3">
      <c r="A98" s="173">
        <v>421321</v>
      </c>
      <c r="B98" s="227" t="s">
        <v>42</v>
      </c>
      <c r="C98" s="243">
        <f t="shared" si="42"/>
        <v>400000</v>
      </c>
      <c r="D98" s="326"/>
      <c r="E98" s="327"/>
      <c r="F98" s="327"/>
      <c r="G98" s="328">
        <v>100000</v>
      </c>
      <c r="H98" s="328"/>
      <c r="I98" s="324">
        <v>300000</v>
      </c>
      <c r="J98" s="217"/>
      <c r="K98" s="218"/>
      <c r="L98" s="219"/>
      <c r="M98" s="477"/>
      <c r="N98" s="477"/>
      <c r="O98" s="477"/>
      <c r="P98" s="490"/>
      <c r="Q98" s="490"/>
      <c r="R98" s="490"/>
    </row>
    <row r="99" spans="1:18" ht="17.25" customHeight="1" x14ac:dyDescent="0.3">
      <c r="A99" s="173">
        <v>421323</v>
      </c>
      <c r="B99" s="227" t="s">
        <v>135</v>
      </c>
      <c r="C99" s="243">
        <f t="shared" si="42"/>
        <v>3000000</v>
      </c>
      <c r="D99" s="326"/>
      <c r="E99" s="327"/>
      <c r="F99" s="327"/>
      <c r="G99" s="328">
        <v>500000</v>
      </c>
      <c r="H99" s="328"/>
      <c r="I99" s="324">
        <v>2500000</v>
      </c>
      <c r="J99" s="217"/>
      <c r="K99" s="218"/>
      <c r="L99" s="219"/>
      <c r="M99" s="477"/>
      <c r="N99" s="477"/>
      <c r="O99" s="477"/>
      <c r="P99" s="490"/>
      <c r="Q99" s="490"/>
      <c r="R99" s="490"/>
    </row>
    <row r="100" spans="1:18" ht="17.25" customHeight="1" x14ac:dyDescent="0.3">
      <c r="A100" s="173">
        <v>421324</v>
      </c>
      <c r="B100" s="227" t="s">
        <v>43</v>
      </c>
      <c r="C100" s="243">
        <f t="shared" si="42"/>
        <v>549450</v>
      </c>
      <c r="D100" s="326"/>
      <c r="E100" s="327"/>
      <c r="F100" s="327"/>
      <c r="G100" s="328">
        <v>100000</v>
      </c>
      <c r="H100" s="328"/>
      <c r="I100" s="324">
        <v>449450</v>
      </c>
      <c r="J100" s="217"/>
      <c r="K100" s="218"/>
      <c r="L100" s="219"/>
      <c r="M100" s="477"/>
      <c r="N100" s="477"/>
      <c r="O100" s="477"/>
      <c r="P100" s="490"/>
      <c r="Q100" s="490"/>
      <c r="R100" s="490"/>
    </row>
    <row r="101" spans="1:18" ht="17.25" customHeight="1" x14ac:dyDescent="0.3">
      <c r="A101" s="173">
        <v>421325</v>
      </c>
      <c r="B101" s="227" t="s">
        <v>177</v>
      </c>
      <c r="C101" s="243">
        <f t="shared" si="42"/>
        <v>600000</v>
      </c>
      <c r="D101" s="326"/>
      <c r="E101" s="327"/>
      <c r="F101" s="327"/>
      <c r="G101" s="328">
        <v>200000</v>
      </c>
      <c r="H101" s="328"/>
      <c r="I101" s="324">
        <v>400000</v>
      </c>
      <c r="J101" s="217"/>
      <c r="K101" s="218"/>
      <c r="L101" s="219"/>
      <c r="M101" s="477"/>
      <c r="N101" s="477"/>
      <c r="O101" s="477"/>
      <c r="P101" s="490"/>
      <c r="Q101" s="490"/>
      <c r="R101" s="490"/>
    </row>
    <row r="102" spans="1:18" ht="17.25" customHeight="1" x14ac:dyDescent="0.3">
      <c r="A102" s="285">
        <v>421400</v>
      </c>
      <c r="B102" s="286" t="s">
        <v>327</v>
      </c>
      <c r="C102" s="314">
        <f>SUM(D102:I102)</f>
        <v>2222000</v>
      </c>
      <c r="D102" s="315">
        <f t="shared" ref="D102:I102" si="45">SUM(D108:D110)+D103</f>
        <v>0</v>
      </c>
      <c r="E102" s="316">
        <f t="shared" si="45"/>
        <v>0</v>
      </c>
      <c r="F102" s="316">
        <f t="shared" si="45"/>
        <v>0</v>
      </c>
      <c r="G102" s="316">
        <f t="shared" si="45"/>
        <v>450000</v>
      </c>
      <c r="H102" s="316">
        <f t="shared" si="45"/>
        <v>0</v>
      </c>
      <c r="I102" s="317">
        <f t="shared" si="45"/>
        <v>1772000</v>
      </c>
      <c r="J102" s="457"/>
      <c r="K102" s="458"/>
      <c r="L102" s="476"/>
      <c r="M102" s="476"/>
      <c r="N102" s="476"/>
      <c r="O102" s="476"/>
      <c r="P102" s="476"/>
      <c r="Q102" s="476"/>
      <c r="R102" s="476"/>
    </row>
    <row r="103" spans="1:18" ht="17.25" customHeight="1" thickBot="1" x14ac:dyDescent="0.35">
      <c r="A103" s="179">
        <v>421411</v>
      </c>
      <c r="B103" s="229" t="s">
        <v>44</v>
      </c>
      <c r="C103" s="543">
        <f t="shared" si="42"/>
        <v>1176000</v>
      </c>
      <c r="D103" s="544"/>
      <c r="E103" s="545"/>
      <c r="F103" s="545"/>
      <c r="G103" s="546">
        <v>300000</v>
      </c>
      <c r="H103" s="546"/>
      <c r="I103" s="547">
        <v>876000</v>
      </c>
      <c r="J103" s="217"/>
      <c r="K103" s="218"/>
      <c r="L103" s="219"/>
      <c r="M103" s="477"/>
      <c r="N103" s="477"/>
      <c r="O103" s="477"/>
      <c r="P103" s="490"/>
      <c r="Q103" s="490"/>
      <c r="R103" s="490"/>
    </row>
    <row r="104" spans="1:18" ht="11.25" customHeight="1" thickBot="1" x14ac:dyDescent="0.35">
      <c r="A104" s="648" t="s">
        <v>4</v>
      </c>
      <c r="B104" s="650" t="s">
        <v>230</v>
      </c>
      <c r="C104" s="638" t="s">
        <v>264</v>
      </c>
      <c r="D104" s="639"/>
      <c r="E104" s="639"/>
      <c r="F104" s="639"/>
      <c r="G104" s="639"/>
      <c r="H104" s="639"/>
      <c r="I104" s="640"/>
      <c r="J104" s="273"/>
      <c r="K104" s="273"/>
      <c r="L104" s="273"/>
      <c r="M104" s="515"/>
      <c r="N104" s="515"/>
      <c r="O104" s="515"/>
      <c r="P104" s="515"/>
      <c r="Q104" s="515"/>
      <c r="R104" s="515"/>
    </row>
    <row r="105" spans="1:18" ht="15" customHeight="1" x14ac:dyDescent="0.3">
      <c r="A105" s="649"/>
      <c r="B105" s="651"/>
      <c r="C105" s="641" t="s">
        <v>309</v>
      </c>
      <c r="D105" s="643" t="s">
        <v>265</v>
      </c>
      <c r="E105" s="644"/>
      <c r="F105" s="644"/>
      <c r="G105" s="644"/>
      <c r="H105" s="645" t="s">
        <v>233</v>
      </c>
      <c r="I105" s="646" t="s">
        <v>234</v>
      </c>
      <c r="J105" s="515"/>
      <c r="K105" s="513"/>
      <c r="L105" s="514"/>
      <c r="M105" s="273"/>
      <c r="N105" s="515"/>
      <c r="O105" s="515"/>
      <c r="P105" s="515"/>
      <c r="Q105" s="273"/>
      <c r="R105" s="273"/>
    </row>
    <row r="106" spans="1:18" ht="27" customHeight="1" x14ac:dyDescent="0.3">
      <c r="A106" s="649"/>
      <c r="B106" s="651"/>
      <c r="C106" s="642"/>
      <c r="D106" s="423" t="s">
        <v>266</v>
      </c>
      <c r="E106" s="424" t="s">
        <v>236</v>
      </c>
      <c r="F106" s="424" t="s">
        <v>237</v>
      </c>
      <c r="G106" s="424" t="s">
        <v>238</v>
      </c>
      <c r="H106" s="644"/>
      <c r="I106" s="647"/>
      <c r="J106" s="515"/>
      <c r="K106" s="513"/>
      <c r="L106" s="514"/>
      <c r="M106" s="272"/>
      <c r="N106" s="272"/>
      <c r="O106" s="272"/>
      <c r="P106" s="272"/>
      <c r="Q106" s="515"/>
      <c r="R106" s="515"/>
    </row>
    <row r="107" spans="1:18" ht="15" thickBot="1" x14ac:dyDescent="0.35">
      <c r="A107" s="257" t="s">
        <v>239</v>
      </c>
      <c r="B107" s="225" t="s">
        <v>240</v>
      </c>
      <c r="C107" s="235" t="s">
        <v>241</v>
      </c>
      <c r="D107" s="233" t="s">
        <v>242</v>
      </c>
      <c r="E107" s="207" t="s">
        <v>243</v>
      </c>
      <c r="F107" s="207" t="s">
        <v>244</v>
      </c>
      <c r="G107" s="207" t="s">
        <v>245</v>
      </c>
      <c r="H107" s="207" t="s">
        <v>246</v>
      </c>
      <c r="I107" s="208" t="s">
        <v>247</v>
      </c>
      <c r="J107" s="461"/>
      <c r="K107" s="461"/>
      <c r="L107" s="462"/>
      <c r="M107" s="462"/>
      <c r="N107" s="462"/>
      <c r="O107" s="462"/>
      <c r="P107" s="462"/>
      <c r="Q107" s="462"/>
      <c r="R107" s="462"/>
    </row>
    <row r="108" spans="1:18" ht="15" customHeight="1" x14ac:dyDescent="0.3">
      <c r="A108" s="180">
        <v>421412</v>
      </c>
      <c r="B108" s="245" t="s">
        <v>45</v>
      </c>
      <c r="C108" s="366">
        <f t="shared" si="30"/>
        <v>100000</v>
      </c>
      <c r="D108" s="367"/>
      <c r="E108" s="368"/>
      <c r="F108" s="368"/>
      <c r="G108" s="369"/>
      <c r="H108" s="369"/>
      <c r="I108" s="370">
        <v>100000</v>
      </c>
      <c r="J108" s="217"/>
      <c r="K108" s="218"/>
      <c r="L108" s="440"/>
      <c r="M108" s="442"/>
      <c r="N108" s="442"/>
      <c r="O108" s="442"/>
      <c r="P108" s="491"/>
      <c r="Q108" s="491"/>
      <c r="R108" s="491"/>
    </row>
    <row r="109" spans="1:18" ht="15" customHeight="1" x14ac:dyDescent="0.3">
      <c r="A109" s="173">
        <v>421414</v>
      </c>
      <c r="B109" s="227" t="s">
        <v>46</v>
      </c>
      <c r="C109" s="347">
        <f t="shared" si="30"/>
        <v>696000</v>
      </c>
      <c r="D109" s="332"/>
      <c r="E109" s="333"/>
      <c r="F109" s="333"/>
      <c r="G109" s="341">
        <v>100000</v>
      </c>
      <c r="H109" s="341"/>
      <c r="I109" s="339">
        <v>596000</v>
      </c>
      <c r="J109" s="217"/>
      <c r="K109" s="218"/>
      <c r="L109" s="440"/>
      <c r="M109" s="442"/>
      <c r="N109" s="442"/>
      <c r="O109" s="442"/>
      <c r="P109" s="491"/>
      <c r="Q109" s="491"/>
      <c r="R109" s="491"/>
    </row>
    <row r="110" spans="1:18" ht="15" customHeight="1" x14ac:dyDescent="0.3">
      <c r="A110" s="173">
        <v>421422</v>
      </c>
      <c r="B110" s="227" t="s">
        <v>47</v>
      </c>
      <c r="C110" s="347">
        <f t="shared" si="30"/>
        <v>250000</v>
      </c>
      <c r="D110" s="332"/>
      <c r="E110" s="333"/>
      <c r="F110" s="333"/>
      <c r="G110" s="341">
        <v>50000</v>
      </c>
      <c r="H110" s="341"/>
      <c r="I110" s="339">
        <v>200000</v>
      </c>
      <c r="J110" s="217"/>
      <c r="K110" s="218"/>
      <c r="L110" s="440"/>
      <c r="M110" s="442"/>
      <c r="N110" s="442"/>
      <c r="O110" s="442"/>
      <c r="P110" s="491"/>
      <c r="Q110" s="491"/>
      <c r="R110" s="491"/>
    </row>
    <row r="111" spans="1:18" ht="15" customHeight="1" x14ac:dyDescent="0.3">
      <c r="A111" s="285">
        <v>421500</v>
      </c>
      <c r="B111" s="286" t="s">
        <v>328</v>
      </c>
      <c r="C111" s="297">
        <f>SUM(D111:I111)</f>
        <v>600000</v>
      </c>
      <c r="D111" s="298">
        <f>SUM(D112:D116)</f>
        <v>0</v>
      </c>
      <c r="E111" s="299">
        <f t="shared" ref="E111:H111" si="46">SUM(E112:E116)</f>
        <v>0</v>
      </c>
      <c r="F111" s="299">
        <f t="shared" si="46"/>
        <v>0</v>
      </c>
      <c r="G111" s="299">
        <f t="shared" si="46"/>
        <v>201000</v>
      </c>
      <c r="H111" s="299">
        <f t="shared" si="46"/>
        <v>0</v>
      </c>
      <c r="I111" s="300">
        <f>SUM(I112:I116)</f>
        <v>399000</v>
      </c>
      <c r="J111" s="457"/>
      <c r="K111" s="458"/>
      <c r="L111" s="464"/>
      <c r="M111" s="464"/>
      <c r="N111" s="464"/>
      <c r="O111" s="464"/>
      <c r="P111" s="464"/>
      <c r="Q111" s="464"/>
      <c r="R111" s="464"/>
    </row>
    <row r="112" spans="1:18" ht="15" customHeight="1" x14ac:dyDescent="0.3">
      <c r="A112" s="173">
        <v>421511</v>
      </c>
      <c r="B112" s="227" t="s">
        <v>48</v>
      </c>
      <c r="C112" s="347">
        <f t="shared" si="30"/>
        <v>200000</v>
      </c>
      <c r="D112" s="332"/>
      <c r="E112" s="333"/>
      <c r="F112" s="333"/>
      <c r="G112" s="341">
        <v>50000</v>
      </c>
      <c r="H112" s="341"/>
      <c r="I112" s="339">
        <v>150000</v>
      </c>
      <c r="J112" s="217"/>
      <c r="K112" s="218"/>
      <c r="L112" s="440"/>
      <c r="M112" s="442"/>
      <c r="N112" s="442"/>
      <c r="O112" s="442"/>
      <c r="P112" s="491"/>
      <c r="Q112" s="491"/>
      <c r="R112" s="491"/>
    </row>
    <row r="113" spans="1:18" ht="15" customHeight="1" x14ac:dyDescent="0.3">
      <c r="A113" s="173">
        <v>421512</v>
      </c>
      <c r="B113" s="227" t="s">
        <v>49</v>
      </c>
      <c r="C113" s="347">
        <f t="shared" si="30"/>
        <v>100000</v>
      </c>
      <c r="D113" s="332"/>
      <c r="E113" s="333"/>
      <c r="F113" s="333"/>
      <c r="G113" s="341">
        <v>50000</v>
      </c>
      <c r="H113" s="341"/>
      <c r="I113" s="339">
        <v>50000</v>
      </c>
      <c r="J113" s="217"/>
      <c r="K113" s="218"/>
      <c r="L113" s="440"/>
      <c r="M113" s="442"/>
      <c r="N113" s="442"/>
      <c r="O113" s="442"/>
      <c r="P113" s="491"/>
      <c r="Q113" s="491"/>
      <c r="R113" s="491"/>
    </row>
    <row r="114" spans="1:18" ht="15" customHeight="1" x14ac:dyDescent="0.3">
      <c r="A114" s="173">
        <v>421521</v>
      </c>
      <c r="B114" s="227" t="s">
        <v>125</v>
      </c>
      <c r="C114" s="347">
        <f t="shared" si="30"/>
        <v>100000</v>
      </c>
      <c r="D114" s="332"/>
      <c r="E114" s="333"/>
      <c r="F114" s="333"/>
      <c r="G114" s="341">
        <v>50000</v>
      </c>
      <c r="H114" s="341"/>
      <c r="I114" s="339">
        <v>50000</v>
      </c>
      <c r="J114" s="217"/>
      <c r="K114" s="218"/>
      <c r="L114" s="440"/>
      <c r="M114" s="442"/>
      <c r="N114" s="442"/>
      <c r="O114" s="442"/>
      <c r="P114" s="491"/>
      <c r="Q114" s="491"/>
      <c r="R114" s="491"/>
    </row>
    <row r="115" spans="1:18" ht="15" customHeight="1" x14ac:dyDescent="0.3">
      <c r="A115" s="173">
        <v>421522</v>
      </c>
      <c r="B115" s="227" t="s">
        <v>50</v>
      </c>
      <c r="C115" s="347">
        <f t="shared" si="30"/>
        <v>100000</v>
      </c>
      <c r="D115" s="332"/>
      <c r="E115" s="333"/>
      <c r="F115" s="333"/>
      <c r="G115" s="341">
        <v>51000</v>
      </c>
      <c r="H115" s="341"/>
      <c r="I115" s="339">
        <v>49000</v>
      </c>
      <c r="J115" s="217"/>
      <c r="K115" s="218"/>
      <c r="L115" s="440"/>
      <c r="M115" s="442"/>
      <c r="N115" s="442"/>
      <c r="O115" s="442"/>
      <c r="P115" s="491"/>
      <c r="Q115" s="491"/>
      <c r="R115" s="491"/>
    </row>
    <row r="116" spans="1:18" ht="15" customHeight="1" x14ac:dyDescent="0.3">
      <c r="A116" s="173">
        <v>421523</v>
      </c>
      <c r="B116" s="227" t="s">
        <v>51</v>
      </c>
      <c r="C116" s="347">
        <f t="shared" si="30"/>
        <v>100000</v>
      </c>
      <c r="D116" s="332"/>
      <c r="E116" s="333"/>
      <c r="F116" s="333"/>
      <c r="G116" s="341"/>
      <c r="H116" s="341"/>
      <c r="I116" s="339">
        <v>100000</v>
      </c>
      <c r="J116" s="217"/>
      <c r="K116" s="218"/>
      <c r="L116" s="440"/>
      <c r="M116" s="442"/>
      <c r="N116" s="442"/>
      <c r="O116" s="442"/>
      <c r="P116" s="491"/>
      <c r="Q116" s="491"/>
      <c r="R116" s="491"/>
    </row>
    <row r="117" spans="1:18" ht="15" customHeight="1" x14ac:dyDescent="0.3">
      <c r="A117" s="285">
        <v>421900</v>
      </c>
      <c r="B117" s="286" t="s">
        <v>329</v>
      </c>
      <c r="C117" s="297">
        <f>SUM(D117:I117)</f>
        <v>200000</v>
      </c>
      <c r="D117" s="298">
        <f>SUM(D118)</f>
        <v>0</v>
      </c>
      <c r="E117" s="299">
        <f t="shared" ref="E117" si="47">SUM(E118)</f>
        <v>0</v>
      </c>
      <c r="F117" s="299">
        <f t="shared" ref="F117" si="48">SUM(F118)</f>
        <v>0</v>
      </c>
      <c r="G117" s="299">
        <f t="shared" ref="G117" si="49">SUM(G118)</f>
        <v>0</v>
      </c>
      <c r="H117" s="299">
        <f t="shared" ref="H117" si="50">SUM(H118)</f>
        <v>0</v>
      </c>
      <c r="I117" s="300">
        <f t="shared" ref="I117" si="51">SUM(I118)</f>
        <v>200000</v>
      </c>
      <c r="J117" s="457"/>
      <c r="K117" s="458"/>
      <c r="L117" s="464"/>
      <c r="M117" s="464"/>
      <c r="N117" s="464"/>
      <c r="O117" s="464"/>
      <c r="P117" s="464"/>
      <c r="Q117" s="464"/>
      <c r="R117" s="464"/>
    </row>
    <row r="118" spans="1:18" ht="15" customHeight="1" x14ac:dyDescent="0.3">
      <c r="A118" s="173">
        <v>421911</v>
      </c>
      <c r="B118" s="227" t="s">
        <v>178</v>
      </c>
      <c r="C118" s="347">
        <f t="shared" si="30"/>
        <v>200000</v>
      </c>
      <c r="D118" s="332"/>
      <c r="E118" s="333"/>
      <c r="F118" s="333"/>
      <c r="G118" s="341"/>
      <c r="H118" s="341"/>
      <c r="I118" s="339">
        <v>200000</v>
      </c>
      <c r="J118" s="217"/>
      <c r="K118" s="218"/>
      <c r="L118" s="440"/>
      <c r="M118" s="442"/>
      <c r="N118" s="442"/>
      <c r="O118" s="442"/>
      <c r="P118" s="491"/>
      <c r="Q118" s="491"/>
      <c r="R118" s="491"/>
    </row>
    <row r="119" spans="1:18" ht="16.5" customHeight="1" x14ac:dyDescent="0.3">
      <c r="A119" s="171">
        <v>422000</v>
      </c>
      <c r="B119" s="238" t="s">
        <v>280</v>
      </c>
      <c r="C119" s="254">
        <f>SUM(D119:I119)</f>
        <v>6590000</v>
      </c>
      <c r="D119" s="250">
        <f>SUM(D120+D125+D130)</f>
        <v>0</v>
      </c>
      <c r="E119" s="172">
        <f t="shared" ref="E119:H119" si="52">SUM(E120+E125+E130)</f>
        <v>0</v>
      </c>
      <c r="F119" s="172">
        <f t="shared" si="52"/>
        <v>0</v>
      </c>
      <c r="G119" s="172">
        <f t="shared" si="52"/>
        <v>1000000</v>
      </c>
      <c r="H119" s="172">
        <f t="shared" si="52"/>
        <v>0</v>
      </c>
      <c r="I119" s="176">
        <f>SUM(I120+I125+I130)</f>
        <v>5590000</v>
      </c>
      <c r="J119" s="272"/>
      <c r="K119" s="273"/>
      <c r="L119" s="463"/>
      <c r="M119" s="463"/>
      <c r="N119" s="463"/>
      <c r="O119" s="463"/>
      <c r="P119" s="463"/>
      <c r="Q119" s="463"/>
      <c r="R119" s="463"/>
    </row>
    <row r="120" spans="1:18" ht="13.5" customHeight="1" x14ac:dyDescent="0.3">
      <c r="A120" s="285">
        <v>422100</v>
      </c>
      <c r="B120" s="286" t="s">
        <v>281</v>
      </c>
      <c r="C120" s="297">
        <f>SUM(D120:I120)</f>
        <v>940000</v>
      </c>
      <c r="D120" s="437">
        <f>SUM(D121:D124)</f>
        <v>0</v>
      </c>
      <c r="E120" s="437">
        <f t="shared" ref="E120:H120" si="53">SUM(E121:E124)</f>
        <v>0</v>
      </c>
      <c r="F120" s="437">
        <f t="shared" si="53"/>
        <v>0</v>
      </c>
      <c r="G120" s="437">
        <f t="shared" si="53"/>
        <v>0</v>
      </c>
      <c r="H120" s="437">
        <f t="shared" si="53"/>
        <v>0</v>
      </c>
      <c r="I120" s="521">
        <f>SUM(I121:I124)</f>
        <v>940000</v>
      </c>
      <c r="J120" s="457"/>
      <c r="K120" s="458"/>
      <c r="L120" s="464"/>
      <c r="M120" s="450"/>
      <c r="N120" s="450"/>
      <c r="O120" s="450"/>
      <c r="P120" s="450"/>
      <c r="Q120" s="450"/>
      <c r="R120" s="450"/>
    </row>
    <row r="121" spans="1:18" ht="15" customHeight="1" x14ac:dyDescent="0.3">
      <c r="A121" s="173">
        <v>422111</v>
      </c>
      <c r="B121" s="227" t="s">
        <v>53</v>
      </c>
      <c r="C121" s="347">
        <f t="shared" si="30"/>
        <v>450000</v>
      </c>
      <c r="D121" s="332"/>
      <c r="E121" s="333"/>
      <c r="F121" s="333"/>
      <c r="G121" s="333"/>
      <c r="H121" s="333"/>
      <c r="I121" s="339">
        <v>450000</v>
      </c>
      <c r="J121" s="217"/>
      <c r="K121" s="218"/>
      <c r="L121" s="440"/>
      <c r="M121" s="442"/>
      <c r="N121" s="442"/>
      <c r="O121" s="442"/>
      <c r="P121" s="442"/>
      <c r="Q121" s="442"/>
      <c r="R121" s="491"/>
    </row>
    <row r="122" spans="1:18" ht="15" customHeight="1" x14ac:dyDescent="0.3">
      <c r="A122" s="173">
        <v>422121</v>
      </c>
      <c r="B122" s="227" t="s">
        <v>54</v>
      </c>
      <c r="C122" s="347">
        <f t="shared" si="30"/>
        <v>150000</v>
      </c>
      <c r="D122" s="332"/>
      <c r="E122" s="333"/>
      <c r="F122" s="333"/>
      <c r="G122" s="333"/>
      <c r="H122" s="333"/>
      <c r="I122" s="339">
        <v>150000</v>
      </c>
      <c r="J122" s="217"/>
      <c r="K122" s="218"/>
      <c r="L122" s="440"/>
      <c r="M122" s="442"/>
      <c r="N122" s="442"/>
      <c r="O122" s="442"/>
      <c r="P122" s="442"/>
      <c r="Q122" s="442"/>
      <c r="R122" s="491"/>
    </row>
    <row r="123" spans="1:18" ht="15" customHeight="1" x14ac:dyDescent="0.3">
      <c r="A123" s="173">
        <v>422131</v>
      </c>
      <c r="B123" s="227" t="s">
        <v>55</v>
      </c>
      <c r="C123" s="347">
        <f t="shared" si="30"/>
        <v>240000</v>
      </c>
      <c r="D123" s="332"/>
      <c r="E123" s="333"/>
      <c r="F123" s="333"/>
      <c r="G123" s="333"/>
      <c r="H123" s="333"/>
      <c r="I123" s="339">
        <v>240000</v>
      </c>
      <c r="J123" s="217"/>
      <c r="K123" s="218"/>
      <c r="L123" s="440"/>
      <c r="M123" s="442"/>
      <c r="N123" s="442"/>
      <c r="O123" s="442"/>
      <c r="P123" s="442"/>
      <c r="Q123" s="442"/>
      <c r="R123" s="491"/>
    </row>
    <row r="124" spans="1:18" ht="15" customHeight="1" x14ac:dyDescent="0.3">
      <c r="A124" s="173">
        <v>422199</v>
      </c>
      <c r="B124" s="227" t="s">
        <v>138</v>
      </c>
      <c r="C124" s="347">
        <f>SUM(D124:I124)</f>
        <v>100000</v>
      </c>
      <c r="D124" s="332"/>
      <c r="E124" s="333"/>
      <c r="F124" s="333"/>
      <c r="G124" s="333"/>
      <c r="H124" s="333"/>
      <c r="I124" s="339">
        <v>100000</v>
      </c>
      <c r="J124" s="217"/>
      <c r="K124" s="218"/>
      <c r="L124" s="440"/>
      <c r="M124" s="442"/>
      <c r="N124" s="442"/>
      <c r="O124" s="442"/>
      <c r="P124" s="442"/>
      <c r="Q124" s="442"/>
      <c r="R124" s="491"/>
    </row>
    <row r="125" spans="1:18" ht="16.5" customHeight="1" x14ac:dyDescent="0.3">
      <c r="A125" s="285">
        <v>422200</v>
      </c>
      <c r="B125" s="286" t="s">
        <v>311</v>
      </c>
      <c r="C125" s="297">
        <f>SUM(D125:I125)</f>
        <v>1650000</v>
      </c>
      <c r="D125" s="298">
        <f>SUM(D126:D129)</f>
        <v>0</v>
      </c>
      <c r="E125" s="299">
        <f t="shared" ref="E125:I125" si="54">SUM(E126:E129)</f>
        <v>0</v>
      </c>
      <c r="F125" s="299">
        <f t="shared" si="54"/>
        <v>0</v>
      </c>
      <c r="G125" s="299">
        <f t="shared" si="54"/>
        <v>0</v>
      </c>
      <c r="H125" s="299">
        <f t="shared" si="54"/>
        <v>0</v>
      </c>
      <c r="I125" s="300">
        <f t="shared" si="54"/>
        <v>1650000</v>
      </c>
      <c r="J125" s="457"/>
      <c r="K125" s="458"/>
      <c r="L125" s="464"/>
      <c r="M125" s="464"/>
      <c r="N125" s="464"/>
      <c r="O125" s="464"/>
      <c r="P125" s="464"/>
      <c r="Q125" s="464"/>
      <c r="R125" s="464"/>
    </row>
    <row r="126" spans="1:18" ht="16.5" customHeight="1" x14ac:dyDescent="0.3">
      <c r="A126" s="173">
        <v>422211</v>
      </c>
      <c r="B126" s="227" t="s">
        <v>126</v>
      </c>
      <c r="C126" s="347">
        <f t="shared" si="30"/>
        <v>300000</v>
      </c>
      <c r="D126" s="332"/>
      <c r="E126" s="333"/>
      <c r="F126" s="333"/>
      <c r="G126" s="333"/>
      <c r="H126" s="333"/>
      <c r="I126" s="339">
        <v>300000</v>
      </c>
      <c r="J126" s="217"/>
      <c r="K126" s="218"/>
      <c r="L126" s="440"/>
      <c r="M126" s="442"/>
      <c r="N126" s="442"/>
      <c r="O126" s="442"/>
      <c r="P126" s="442"/>
      <c r="Q126" s="442"/>
      <c r="R126" s="491"/>
    </row>
    <row r="127" spans="1:18" ht="16.5" customHeight="1" x14ac:dyDescent="0.3">
      <c r="A127" s="173">
        <v>422221</v>
      </c>
      <c r="B127" s="227" t="s">
        <v>56</v>
      </c>
      <c r="C127" s="347">
        <f t="shared" si="30"/>
        <v>600000</v>
      </c>
      <c r="D127" s="332"/>
      <c r="E127" s="333"/>
      <c r="F127" s="333"/>
      <c r="G127" s="333"/>
      <c r="H127" s="333"/>
      <c r="I127" s="339">
        <v>600000</v>
      </c>
      <c r="J127" s="217"/>
      <c r="K127" s="218"/>
      <c r="L127" s="440"/>
      <c r="M127" s="442"/>
      <c r="N127" s="442"/>
      <c r="O127" s="442"/>
      <c r="P127" s="442"/>
      <c r="Q127" s="442"/>
      <c r="R127" s="491"/>
    </row>
    <row r="128" spans="1:18" ht="16.5" customHeight="1" x14ac:dyDescent="0.3">
      <c r="A128" s="173">
        <v>422231</v>
      </c>
      <c r="B128" s="227" t="s">
        <v>175</v>
      </c>
      <c r="C128" s="347">
        <f t="shared" si="30"/>
        <v>600000</v>
      </c>
      <c r="D128" s="332"/>
      <c r="E128" s="333"/>
      <c r="F128" s="333"/>
      <c r="G128" s="333"/>
      <c r="H128" s="333"/>
      <c r="I128" s="339">
        <v>600000</v>
      </c>
      <c r="J128" s="217"/>
      <c r="K128" s="218"/>
      <c r="L128" s="440"/>
      <c r="M128" s="442"/>
      <c r="N128" s="442"/>
      <c r="O128" s="442"/>
      <c r="P128" s="442"/>
      <c r="Q128" s="442"/>
      <c r="R128" s="491"/>
    </row>
    <row r="129" spans="1:18" ht="16.5" customHeight="1" x14ac:dyDescent="0.3">
      <c r="A129" s="173">
        <v>422299</v>
      </c>
      <c r="B129" s="227" t="s">
        <v>139</v>
      </c>
      <c r="C129" s="347">
        <f t="shared" si="30"/>
        <v>150000</v>
      </c>
      <c r="D129" s="332"/>
      <c r="E129" s="333"/>
      <c r="F129" s="333"/>
      <c r="G129" s="333"/>
      <c r="H129" s="333"/>
      <c r="I129" s="339">
        <v>150000</v>
      </c>
      <c r="J129" s="217"/>
      <c r="K129" s="218"/>
      <c r="L129" s="440"/>
      <c r="M129" s="442"/>
      <c r="N129" s="442"/>
      <c r="O129" s="442"/>
      <c r="P129" s="442"/>
      <c r="Q129" s="442"/>
      <c r="R129" s="491"/>
    </row>
    <row r="130" spans="1:18" ht="16.5" customHeight="1" x14ac:dyDescent="0.3">
      <c r="A130" s="318">
        <v>422300</v>
      </c>
      <c r="B130" s="319" t="s">
        <v>312</v>
      </c>
      <c r="C130" s="297">
        <f>SUM(D130:I130)</f>
        <v>4000000</v>
      </c>
      <c r="D130" s="298">
        <f>SUM(D131:D132)</f>
        <v>0</v>
      </c>
      <c r="E130" s="299">
        <f t="shared" ref="E130:I130" si="55">SUM(E131:E132)</f>
        <v>0</v>
      </c>
      <c r="F130" s="299">
        <f t="shared" si="55"/>
        <v>0</v>
      </c>
      <c r="G130" s="299">
        <f t="shared" si="55"/>
        <v>1000000</v>
      </c>
      <c r="H130" s="299">
        <f t="shared" si="55"/>
        <v>0</v>
      </c>
      <c r="I130" s="300">
        <f t="shared" si="55"/>
        <v>3000000</v>
      </c>
      <c r="J130" s="451"/>
      <c r="K130" s="452"/>
      <c r="L130" s="464"/>
      <c r="M130" s="464"/>
      <c r="N130" s="464"/>
      <c r="O130" s="464"/>
      <c r="P130" s="464"/>
      <c r="Q130" s="464"/>
      <c r="R130" s="464"/>
    </row>
    <row r="131" spans="1:18" ht="16.5" customHeight="1" x14ac:dyDescent="0.3">
      <c r="A131" s="173">
        <v>422391</v>
      </c>
      <c r="B131" s="227" t="s">
        <v>57</v>
      </c>
      <c r="C131" s="347">
        <f t="shared" si="30"/>
        <v>4000000</v>
      </c>
      <c r="D131" s="332"/>
      <c r="E131" s="333"/>
      <c r="F131" s="333"/>
      <c r="G131" s="333">
        <v>1000000</v>
      </c>
      <c r="H131" s="333"/>
      <c r="I131" s="339">
        <v>3000000</v>
      </c>
      <c r="J131" s="217"/>
      <c r="K131" s="218"/>
      <c r="L131" s="440"/>
      <c r="M131" s="442"/>
      <c r="N131" s="442"/>
      <c r="O131" s="442"/>
      <c r="P131" s="442"/>
      <c r="Q131" s="442"/>
      <c r="R131" s="491"/>
    </row>
    <row r="132" spans="1:18" ht="16.5" customHeight="1" x14ac:dyDescent="0.3">
      <c r="A132" s="177">
        <v>422900</v>
      </c>
      <c r="B132" s="231" t="s">
        <v>282</v>
      </c>
      <c r="C132" s="347">
        <f>SUM(D132:I132)</f>
        <v>0</v>
      </c>
      <c r="D132" s="332"/>
      <c r="E132" s="333"/>
      <c r="F132" s="333"/>
      <c r="G132" s="333"/>
      <c r="H132" s="333"/>
      <c r="I132" s="334"/>
      <c r="J132" s="484"/>
      <c r="K132" s="267"/>
      <c r="L132" s="440"/>
      <c r="M132" s="442"/>
      <c r="N132" s="442"/>
      <c r="O132" s="442"/>
      <c r="P132" s="442"/>
      <c r="Q132" s="442"/>
      <c r="R132" s="442"/>
    </row>
    <row r="133" spans="1:18" ht="13.5" customHeight="1" x14ac:dyDescent="0.3">
      <c r="A133" s="171">
        <v>423000</v>
      </c>
      <c r="B133" s="238" t="s">
        <v>283</v>
      </c>
      <c r="C133" s="254">
        <f>SUM(D133:I133)</f>
        <v>27160209</v>
      </c>
      <c r="D133" s="250">
        <f>D138+D143+D164+D165+D147+D137+D134</f>
        <v>0</v>
      </c>
      <c r="E133" s="250">
        <f t="shared" ref="E133:H133" si="56">E138+E143+E164+E165+E147+E137+E134</f>
        <v>0</v>
      </c>
      <c r="F133" s="250">
        <f t="shared" si="56"/>
        <v>0</v>
      </c>
      <c r="G133" s="250">
        <f t="shared" si="56"/>
        <v>600000</v>
      </c>
      <c r="H133" s="250">
        <f t="shared" si="56"/>
        <v>0</v>
      </c>
      <c r="I133" s="280">
        <f>I134+I135+I138+I143+I164+I165+I147</f>
        <v>26560209</v>
      </c>
      <c r="J133" s="272"/>
      <c r="K133" s="273"/>
      <c r="L133" s="463"/>
      <c r="M133" s="463"/>
      <c r="N133" s="463"/>
      <c r="O133" s="463"/>
      <c r="P133" s="463"/>
      <c r="Q133" s="463"/>
      <c r="R133" s="463"/>
    </row>
    <row r="134" spans="1:18" ht="15" customHeight="1" x14ac:dyDescent="0.3">
      <c r="A134" s="301">
        <v>423111</v>
      </c>
      <c r="B134" s="302" t="s">
        <v>182</v>
      </c>
      <c r="C134" s="297">
        <f>SUM(D134:I134)</f>
        <v>500000</v>
      </c>
      <c r="D134" s="303"/>
      <c r="E134" s="304"/>
      <c r="F134" s="304"/>
      <c r="G134" s="304"/>
      <c r="H134" s="304"/>
      <c r="I134" s="371">
        <v>500000</v>
      </c>
      <c r="J134" s="451"/>
      <c r="K134" s="452"/>
      <c r="L134" s="464"/>
      <c r="M134" s="450"/>
      <c r="N134" s="450"/>
      <c r="O134" s="450"/>
      <c r="P134" s="450"/>
      <c r="Q134" s="450"/>
      <c r="R134" s="492"/>
    </row>
    <row r="135" spans="1:18" ht="15" customHeight="1" x14ac:dyDescent="0.3">
      <c r="A135" s="318">
        <v>423200</v>
      </c>
      <c r="B135" s="319" t="s">
        <v>352</v>
      </c>
      <c r="C135" s="297">
        <f>SUM(D135:I135)</f>
        <v>2400000</v>
      </c>
      <c r="D135" s="437">
        <f>SUM(D136:D137)</f>
        <v>0</v>
      </c>
      <c r="E135" s="437">
        <f t="shared" ref="E135:I135" si="57">SUM(E136:E137)</f>
        <v>0</v>
      </c>
      <c r="F135" s="437">
        <f t="shared" si="57"/>
        <v>0</v>
      </c>
      <c r="G135" s="437">
        <f t="shared" si="57"/>
        <v>500000</v>
      </c>
      <c r="H135" s="437">
        <f t="shared" si="57"/>
        <v>0</v>
      </c>
      <c r="I135" s="521">
        <f t="shared" si="57"/>
        <v>1900000</v>
      </c>
      <c r="J135" s="451"/>
      <c r="K135" s="452"/>
      <c r="L135" s="464"/>
      <c r="M135" s="450"/>
      <c r="N135" s="450"/>
      <c r="O135" s="450"/>
      <c r="P135" s="450"/>
      <c r="Q135" s="450"/>
      <c r="R135" s="450"/>
    </row>
    <row r="136" spans="1:18" ht="15" customHeight="1" x14ac:dyDescent="0.3">
      <c r="A136" s="418">
        <v>423221</v>
      </c>
      <c r="B136" s="419" t="s">
        <v>353</v>
      </c>
      <c r="C136" s="413">
        <f t="shared" ref="C136" si="58">SUM(D136:I136)</f>
        <v>250000</v>
      </c>
      <c r="D136" s="420"/>
      <c r="E136" s="421"/>
      <c r="F136" s="421"/>
      <c r="G136" s="421"/>
      <c r="H136" s="421"/>
      <c r="I136" s="422">
        <v>250000</v>
      </c>
      <c r="J136" s="443"/>
      <c r="K136" s="444"/>
      <c r="L136" s="493"/>
      <c r="M136" s="445"/>
      <c r="N136" s="445"/>
      <c r="O136" s="445"/>
      <c r="P136" s="445"/>
      <c r="Q136" s="445"/>
      <c r="R136" s="446"/>
    </row>
    <row r="137" spans="1:18" ht="15" customHeight="1" x14ac:dyDescent="0.3">
      <c r="A137" s="411">
        <v>423291</v>
      </c>
      <c r="B137" s="412" t="s">
        <v>59</v>
      </c>
      <c r="C137" s="413">
        <f>SUM(D137:I137)</f>
        <v>2150000</v>
      </c>
      <c r="D137" s="414"/>
      <c r="E137" s="415"/>
      <c r="F137" s="415"/>
      <c r="G137" s="416">
        <v>500000</v>
      </c>
      <c r="H137" s="415"/>
      <c r="I137" s="417">
        <v>1650000</v>
      </c>
      <c r="J137" s="443"/>
      <c r="K137" s="444"/>
      <c r="L137" s="441"/>
      <c r="M137" s="445"/>
      <c r="N137" s="445"/>
      <c r="O137" s="445"/>
      <c r="P137" s="446"/>
      <c r="Q137" s="445"/>
      <c r="R137" s="446"/>
    </row>
    <row r="138" spans="1:18" ht="15" customHeight="1" x14ac:dyDescent="0.3">
      <c r="A138" s="285">
        <v>423300</v>
      </c>
      <c r="B138" s="286" t="s">
        <v>330</v>
      </c>
      <c r="C138" s="297">
        <f>SUM(D138:I138)</f>
        <v>2300000</v>
      </c>
      <c r="D138" s="298">
        <f t="shared" ref="D138:H138" si="59">SUM(D139:D142)</f>
        <v>0</v>
      </c>
      <c r="E138" s="299">
        <f t="shared" si="59"/>
        <v>0</v>
      </c>
      <c r="F138" s="299">
        <f t="shared" si="59"/>
        <v>0</v>
      </c>
      <c r="G138" s="299">
        <f t="shared" si="59"/>
        <v>0</v>
      </c>
      <c r="H138" s="299">
        <f t="shared" si="59"/>
        <v>0</v>
      </c>
      <c r="I138" s="300">
        <f>SUM(I139:I142)</f>
        <v>2300000</v>
      </c>
      <c r="J138" s="457"/>
      <c r="K138" s="458"/>
      <c r="L138" s="464"/>
      <c r="M138" s="464"/>
      <c r="N138" s="464"/>
      <c r="O138" s="464"/>
      <c r="P138" s="464"/>
      <c r="Q138" s="464"/>
      <c r="R138" s="464"/>
    </row>
    <row r="139" spans="1:18" ht="15" customHeight="1" x14ac:dyDescent="0.3">
      <c r="A139" s="173">
        <v>423311</v>
      </c>
      <c r="B139" s="227" t="s">
        <v>149</v>
      </c>
      <c r="C139" s="347">
        <f t="shared" si="30"/>
        <v>500000</v>
      </c>
      <c r="D139" s="332"/>
      <c r="E139" s="333"/>
      <c r="F139" s="333"/>
      <c r="G139" s="333"/>
      <c r="H139" s="333"/>
      <c r="I139" s="339">
        <v>500000</v>
      </c>
      <c r="J139" s="217"/>
      <c r="K139" s="218"/>
      <c r="L139" s="440"/>
      <c r="M139" s="442"/>
      <c r="N139" s="442"/>
      <c r="O139" s="442"/>
      <c r="P139" s="442"/>
      <c r="Q139" s="442"/>
      <c r="R139" s="491"/>
    </row>
    <row r="140" spans="1:18" ht="15" customHeight="1" x14ac:dyDescent="0.3">
      <c r="A140" s="173">
        <v>423321</v>
      </c>
      <c r="B140" s="227" t="s">
        <v>60</v>
      </c>
      <c r="C140" s="347">
        <f t="shared" si="30"/>
        <v>300000</v>
      </c>
      <c r="D140" s="332"/>
      <c r="E140" s="333"/>
      <c r="F140" s="333"/>
      <c r="G140" s="333"/>
      <c r="H140" s="333"/>
      <c r="I140" s="339">
        <v>300000</v>
      </c>
      <c r="J140" s="217"/>
      <c r="K140" s="218"/>
      <c r="L140" s="440"/>
      <c r="M140" s="442"/>
      <c r="N140" s="442"/>
      <c r="O140" s="442"/>
      <c r="P140" s="442"/>
      <c r="Q140" s="442"/>
      <c r="R140" s="491"/>
    </row>
    <row r="141" spans="1:18" ht="15" customHeight="1" x14ac:dyDescent="0.3">
      <c r="A141" s="173">
        <v>423323</v>
      </c>
      <c r="B141" s="227" t="s">
        <v>133</v>
      </c>
      <c r="C141" s="347">
        <f t="shared" si="30"/>
        <v>300000</v>
      </c>
      <c r="D141" s="332"/>
      <c r="E141" s="333"/>
      <c r="F141" s="333"/>
      <c r="G141" s="333"/>
      <c r="H141" s="333"/>
      <c r="I141" s="339">
        <v>300000</v>
      </c>
      <c r="J141" s="217"/>
      <c r="K141" s="218"/>
      <c r="L141" s="440"/>
      <c r="M141" s="442"/>
      <c r="N141" s="442"/>
      <c r="O141" s="442"/>
      <c r="P141" s="442"/>
      <c r="Q141" s="442"/>
      <c r="R141" s="491"/>
    </row>
    <row r="142" spans="1:18" ht="15" customHeight="1" x14ac:dyDescent="0.3">
      <c r="A142" s="173">
        <v>42339901</v>
      </c>
      <c r="B142" s="227" t="s">
        <v>160</v>
      </c>
      <c r="C142" s="347">
        <f t="shared" si="30"/>
        <v>1200000</v>
      </c>
      <c r="D142" s="332"/>
      <c r="E142" s="333"/>
      <c r="F142" s="333"/>
      <c r="G142" s="333"/>
      <c r="H142" s="333"/>
      <c r="I142" s="339">
        <v>1200000</v>
      </c>
      <c r="J142" s="217"/>
      <c r="K142" s="218"/>
      <c r="L142" s="440"/>
      <c r="M142" s="442"/>
      <c r="N142" s="442"/>
      <c r="O142" s="442"/>
      <c r="P142" s="442"/>
      <c r="Q142" s="442"/>
      <c r="R142" s="491"/>
    </row>
    <row r="143" spans="1:18" ht="15" customHeight="1" x14ac:dyDescent="0.3">
      <c r="A143" s="285">
        <v>423400</v>
      </c>
      <c r="B143" s="286" t="s">
        <v>331</v>
      </c>
      <c r="C143" s="297">
        <f>SUM(D143:I143)</f>
        <v>5644000</v>
      </c>
      <c r="D143" s="298">
        <f>SUM(D144:D146)</f>
        <v>0</v>
      </c>
      <c r="E143" s="299">
        <f t="shared" ref="E143:H143" si="60">SUM(E144:E146)</f>
        <v>0</v>
      </c>
      <c r="F143" s="299">
        <f t="shared" si="60"/>
        <v>0</v>
      </c>
      <c r="G143" s="299">
        <f t="shared" si="60"/>
        <v>0</v>
      </c>
      <c r="H143" s="299">
        <f t="shared" si="60"/>
        <v>0</v>
      </c>
      <c r="I143" s="300">
        <f>SUM(I144:I146)</f>
        <v>5644000</v>
      </c>
      <c r="J143" s="457"/>
      <c r="K143" s="458"/>
      <c r="L143" s="464"/>
      <c r="M143" s="464"/>
      <c r="N143" s="464"/>
      <c r="O143" s="464"/>
      <c r="P143" s="464"/>
      <c r="Q143" s="464"/>
      <c r="R143" s="464"/>
    </row>
    <row r="144" spans="1:18" ht="15" customHeight="1" x14ac:dyDescent="0.3">
      <c r="A144" s="173">
        <v>423431</v>
      </c>
      <c r="B144" s="227" t="s">
        <v>61</v>
      </c>
      <c r="C144" s="347">
        <f t="shared" si="30"/>
        <v>4800000</v>
      </c>
      <c r="D144" s="332"/>
      <c r="E144" s="333"/>
      <c r="F144" s="333"/>
      <c r="G144" s="333"/>
      <c r="H144" s="333"/>
      <c r="I144" s="339">
        <v>4800000</v>
      </c>
      <c r="J144" s="217"/>
      <c r="K144" s="218"/>
      <c r="L144" s="440"/>
      <c r="M144" s="442"/>
      <c r="N144" s="442"/>
      <c r="O144" s="442"/>
      <c r="P144" s="442"/>
      <c r="Q144" s="442"/>
      <c r="R144" s="491"/>
    </row>
    <row r="145" spans="1:19" ht="15" customHeight="1" x14ac:dyDescent="0.3">
      <c r="A145" s="173">
        <v>423432</v>
      </c>
      <c r="B145" s="227" t="s">
        <v>62</v>
      </c>
      <c r="C145" s="347">
        <f t="shared" si="30"/>
        <v>700000</v>
      </c>
      <c r="D145" s="332"/>
      <c r="E145" s="333"/>
      <c r="F145" s="333"/>
      <c r="G145" s="333"/>
      <c r="H145" s="333"/>
      <c r="I145" s="339">
        <v>700000</v>
      </c>
      <c r="J145" s="217"/>
      <c r="K145" s="218"/>
      <c r="L145" s="440"/>
      <c r="M145" s="442"/>
      <c r="N145" s="442"/>
      <c r="O145" s="442"/>
      <c r="P145" s="442"/>
      <c r="Q145" s="442"/>
      <c r="R145" s="491"/>
    </row>
    <row r="146" spans="1:19" ht="15" customHeight="1" x14ac:dyDescent="0.3">
      <c r="A146" s="173">
        <v>423449</v>
      </c>
      <c r="B146" s="227" t="s">
        <v>140</v>
      </c>
      <c r="C146" s="347">
        <f t="shared" si="30"/>
        <v>144000</v>
      </c>
      <c r="D146" s="332"/>
      <c r="E146" s="333"/>
      <c r="F146" s="333"/>
      <c r="G146" s="333"/>
      <c r="H146" s="333"/>
      <c r="I146" s="339">
        <v>144000</v>
      </c>
      <c r="J146" s="217"/>
      <c r="K146" s="218"/>
      <c r="L146" s="440"/>
      <c r="M146" s="442"/>
      <c r="N146" s="442"/>
      <c r="O146" s="442"/>
      <c r="P146" s="442"/>
      <c r="Q146" s="442"/>
      <c r="R146" s="491"/>
    </row>
    <row r="147" spans="1:19" ht="15" customHeight="1" x14ac:dyDescent="0.3">
      <c r="A147" s="285">
        <v>423500</v>
      </c>
      <c r="B147" s="286" t="s">
        <v>332</v>
      </c>
      <c r="C147" s="297">
        <f>SUM(D147:I147)</f>
        <v>15706209</v>
      </c>
      <c r="D147" s="298">
        <f>SUM(D148:D159)</f>
        <v>0</v>
      </c>
      <c r="E147" s="299">
        <f t="shared" ref="E147:H147" si="61">SUM(E148:E159)</f>
        <v>0</v>
      </c>
      <c r="F147" s="299">
        <f t="shared" si="61"/>
        <v>0</v>
      </c>
      <c r="G147" s="299">
        <f t="shared" si="61"/>
        <v>100000</v>
      </c>
      <c r="H147" s="299">
        <f t="shared" si="61"/>
        <v>0</v>
      </c>
      <c r="I147" s="300">
        <f>SUM(I148:I159)</f>
        <v>15606209</v>
      </c>
      <c r="J147" s="457"/>
      <c r="K147" s="458"/>
      <c r="L147" s="464"/>
      <c r="M147" s="464"/>
      <c r="N147" s="464"/>
      <c r="O147" s="464"/>
      <c r="P147" s="464"/>
      <c r="Q147" s="464"/>
      <c r="R147" s="464"/>
    </row>
    <row r="148" spans="1:19" ht="14.1" customHeight="1" x14ac:dyDescent="0.3">
      <c r="A148" s="173">
        <v>423521</v>
      </c>
      <c r="B148" s="227" t="s">
        <v>151</v>
      </c>
      <c r="C148" s="347">
        <f>SUM(D148:I148)</f>
        <v>800000</v>
      </c>
      <c r="D148" s="332"/>
      <c r="E148" s="333"/>
      <c r="F148" s="333"/>
      <c r="G148" s="333"/>
      <c r="H148" s="333"/>
      <c r="I148" s="339">
        <v>800000</v>
      </c>
      <c r="J148" s="217"/>
      <c r="K148" s="218"/>
      <c r="L148" s="440"/>
      <c r="M148" s="442"/>
      <c r="N148" s="442"/>
      <c r="O148" s="442"/>
      <c r="P148" s="442"/>
      <c r="Q148" s="442"/>
      <c r="R148" s="491"/>
    </row>
    <row r="149" spans="1:19" ht="14.1" customHeight="1" x14ac:dyDescent="0.3">
      <c r="A149" s="173">
        <v>423541</v>
      </c>
      <c r="B149" s="227" t="s">
        <v>166</v>
      </c>
      <c r="C149" s="347">
        <f t="shared" si="30"/>
        <v>5800209</v>
      </c>
      <c r="D149" s="332"/>
      <c r="E149" s="333"/>
      <c r="F149" s="333"/>
      <c r="G149" s="333"/>
      <c r="H149" s="333"/>
      <c r="I149" s="339">
        <v>5800209</v>
      </c>
      <c r="J149" s="217"/>
      <c r="K149" s="218"/>
      <c r="L149" s="440"/>
      <c r="M149" s="442"/>
      <c r="N149" s="442"/>
      <c r="O149" s="442"/>
      <c r="P149" s="442"/>
      <c r="Q149" s="442"/>
      <c r="R149" s="491"/>
    </row>
    <row r="150" spans="1:19" ht="14.1" customHeight="1" x14ac:dyDescent="0.3">
      <c r="A150" s="173">
        <v>423542</v>
      </c>
      <c r="B150" s="227" t="s">
        <v>150</v>
      </c>
      <c r="C150" s="347">
        <f t="shared" si="30"/>
        <v>150000</v>
      </c>
      <c r="D150" s="332"/>
      <c r="E150" s="333"/>
      <c r="F150" s="333"/>
      <c r="G150" s="333"/>
      <c r="H150" s="333"/>
      <c r="I150" s="339">
        <v>150000</v>
      </c>
      <c r="J150" s="217"/>
      <c r="K150" s="218"/>
      <c r="L150" s="440"/>
      <c r="M150" s="442"/>
      <c r="N150" s="442"/>
      <c r="O150" s="442"/>
      <c r="P150" s="442"/>
      <c r="Q150" s="442"/>
      <c r="R150" s="491"/>
    </row>
    <row r="151" spans="1:19" ht="14.1" customHeight="1" x14ac:dyDescent="0.3">
      <c r="A151" s="173">
        <v>423591</v>
      </c>
      <c r="B151" s="227" t="s">
        <v>63</v>
      </c>
      <c r="C151" s="347">
        <f t="shared" si="30"/>
        <v>1700000</v>
      </c>
      <c r="D151" s="332"/>
      <c r="E151" s="333"/>
      <c r="F151" s="333"/>
      <c r="G151" s="333"/>
      <c r="H151" s="333"/>
      <c r="I151" s="339">
        <v>1700000</v>
      </c>
      <c r="J151" s="217"/>
      <c r="K151" s="218"/>
      <c r="L151" s="440"/>
      <c r="M151" s="442"/>
      <c r="N151" s="442"/>
      <c r="O151" s="442"/>
      <c r="P151" s="442"/>
      <c r="Q151" s="442"/>
      <c r="R151" s="491"/>
    </row>
    <row r="152" spans="1:19" ht="14.1" customHeight="1" x14ac:dyDescent="0.3">
      <c r="A152" s="173">
        <v>42359901</v>
      </c>
      <c r="B152" s="227" t="s">
        <v>64</v>
      </c>
      <c r="C152" s="347">
        <f t="shared" si="30"/>
        <v>600000</v>
      </c>
      <c r="D152" s="332"/>
      <c r="E152" s="333"/>
      <c r="F152" s="333"/>
      <c r="G152" s="333"/>
      <c r="H152" s="333"/>
      <c r="I152" s="339">
        <v>600000</v>
      </c>
      <c r="J152" s="217"/>
      <c r="K152" s="218"/>
      <c r="L152" s="440"/>
      <c r="M152" s="442"/>
      <c r="N152" s="442"/>
      <c r="O152" s="442"/>
      <c r="P152" s="442"/>
      <c r="Q152" s="442"/>
      <c r="R152" s="491"/>
    </row>
    <row r="153" spans="1:19" ht="14.1" customHeight="1" x14ac:dyDescent="0.3">
      <c r="A153" s="173">
        <v>42359903</v>
      </c>
      <c r="B153" s="227" t="s">
        <v>131</v>
      </c>
      <c r="C153" s="347">
        <f t="shared" si="30"/>
        <v>600000</v>
      </c>
      <c r="D153" s="332"/>
      <c r="E153" s="333"/>
      <c r="F153" s="333"/>
      <c r="G153" s="333"/>
      <c r="H153" s="333"/>
      <c r="I153" s="339">
        <v>600000</v>
      </c>
      <c r="J153" s="217"/>
      <c r="K153" s="218"/>
      <c r="L153" s="440"/>
      <c r="M153" s="442"/>
      <c r="N153" s="442"/>
      <c r="O153" s="442"/>
      <c r="P153" s="442"/>
      <c r="Q153" s="442"/>
      <c r="R153" s="491"/>
    </row>
    <row r="154" spans="1:19" ht="14.1" customHeight="1" x14ac:dyDescent="0.3">
      <c r="A154" s="173">
        <v>42359904</v>
      </c>
      <c r="B154" s="227" t="s">
        <v>153</v>
      </c>
      <c r="C154" s="347">
        <f t="shared" si="30"/>
        <v>500000</v>
      </c>
      <c r="D154" s="332"/>
      <c r="E154" s="333"/>
      <c r="F154" s="333"/>
      <c r="G154" s="333"/>
      <c r="H154" s="333"/>
      <c r="I154" s="339">
        <v>500000</v>
      </c>
      <c r="J154" s="217"/>
      <c r="K154" s="218"/>
      <c r="L154" s="440"/>
      <c r="M154" s="442"/>
      <c r="N154" s="442"/>
      <c r="O154" s="442"/>
      <c r="P154" s="442"/>
      <c r="Q154" s="442"/>
      <c r="R154" s="491"/>
    </row>
    <row r="155" spans="1:19" ht="14.1" customHeight="1" x14ac:dyDescent="0.3">
      <c r="A155" s="173">
        <v>42359905</v>
      </c>
      <c r="B155" s="227" t="s">
        <v>152</v>
      </c>
      <c r="C155" s="347">
        <f>SUM(D155:I155)</f>
        <v>500000</v>
      </c>
      <c r="D155" s="332"/>
      <c r="E155" s="333"/>
      <c r="F155" s="333"/>
      <c r="G155" s="333"/>
      <c r="H155" s="333"/>
      <c r="I155" s="339">
        <v>500000</v>
      </c>
      <c r="J155" s="217"/>
      <c r="K155" s="218"/>
      <c r="L155" s="440"/>
      <c r="M155" s="442"/>
      <c r="N155" s="442"/>
      <c r="O155" s="442"/>
      <c r="P155" s="442"/>
      <c r="Q155" s="442"/>
      <c r="R155" s="491"/>
    </row>
    <row r="156" spans="1:19" ht="14.1" customHeight="1" x14ac:dyDescent="0.3">
      <c r="A156" s="173">
        <v>42359906</v>
      </c>
      <c r="B156" s="227" t="s">
        <v>65</v>
      </c>
      <c r="C156" s="347">
        <f t="shared" si="30"/>
        <v>4000000</v>
      </c>
      <c r="D156" s="332"/>
      <c r="E156" s="333"/>
      <c r="F156" s="333"/>
      <c r="G156" s="333"/>
      <c r="H156" s="333"/>
      <c r="I156" s="339">
        <v>4000000</v>
      </c>
      <c r="J156" s="217"/>
      <c r="K156" s="218"/>
      <c r="L156" s="440"/>
      <c r="M156" s="442"/>
      <c r="N156" s="442"/>
      <c r="O156" s="442"/>
      <c r="P156" s="442"/>
      <c r="Q156" s="442"/>
      <c r="R156" s="491"/>
    </row>
    <row r="157" spans="1:19" ht="14.1" customHeight="1" x14ac:dyDescent="0.3">
      <c r="A157" s="173">
        <v>42359907</v>
      </c>
      <c r="B157" s="227" t="s">
        <v>66</v>
      </c>
      <c r="C157" s="347">
        <f t="shared" si="30"/>
        <v>206000</v>
      </c>
      <c r="D157" s="332"/>
      <c r="E157" s="333"/>
      <c r="F157" s="333"/>
      <c r="G157" s="333">
        <v>100000</v>
      </c>
      <c r="H157" s="333"/>
      <c r="I157" s="339">
        <v>106000</v>
      </c>
      <c r="J157" s="217"/>
      <c r="K157" s="218"/>
      <c r="L157" s="440"/>
      <c r="M157" s="442"/>
      <c r="N157" s="442"/>
      <c r="O157" s="442"/>
      <c r="P157" s="442"/>
      <c r="Q157" s="442"/>
      <c r="R157" s="491"/>
    </row>
    <row r="158" spans="1:19" ht="14.1" customHeight="1" x14ac:dyDescent="0.3">
      <c r="A158" s="173">
        <v>42359910</v>
      </c>
      <c r="B158" s="227" t="s">
        <v>183</v>
      </c>
      <c r="C158" s="347">
        <f t="shared" si="30"/>
        <v>310000</v>
      </c>
      <c r="D158" s="332"/>
      <c r="E158" s="333"/>
      <c r="F158" s="333"/>
      <c r="G158" s="333"/>
      <c r="H158" s="333"/>
      <c r="I158" s="339">
        <v>310000</v>
      </c>
      <c r="J158" s="217"/>
      <c r="K158" s="218"/>
      <c r="L158" s="440"/>
      <c r="M158" s="442"/>
      <c r="N158" s="442"/>
      <c r="O158" s="442"/>
      <c r="P158" s="442"/>
      <c r="Q158" s="442"/>
      <c r="R158" s="491"/>
      <c r="S158" s="221"/>
    </row>
    <row r="159" spans="1:19" ht="14.1" customHeight="1" thickBot="1" x14ac:dyDescent="0.35">
      <c r="A159" s="179">
        <v>42359911</v>
      </c>
      <c r="B159" s="229" t="s">
        <v>225</v>
      </c>
      <c r="C159" s="373">
        <f t="shared" si="30"/>
        <v>540000</v>
      </c>
      <c r="D159" s="374"/>
      <c r="E159" s="375"/>
      <c r="F159" s="375"/>
      <c r="G159" s="375"/>
      <c r="H159" s="375"/>
      <c r="I159" s="376">
        <v>540000</v>
      </c>
      <c r="J159" s="217"/>
      <c r="K159" s="218"/>
      <c r="L159" s="440"/>
      <c r="M159" s="442"/>
      <c r="N159" s="442"/>
      <c r="O159" s="442"/>
      <c r="P159" s="442"/>
      <c r="Q159" s="442"/>
      <c r="R159" s="491"/>
    </row>
    <row r="160" spans="1:19" ht="16.5" customHeight="1" thickBot="1" x14ac:dyDescent="0.35">
      <c r="A160" s="648" t="s">
        <v>4</v>
      </c>
      <c r="B160" s="650" t="s">
        <v>230</v>
      </c>
      <c r="C160" s="638" t="s">
        <v>264</v>
      </c>
      <c r="D160" s="639"/>
      <c r="E160" s="639"/>
      <c r="F160" s="639"/>
      <c r="G160" s="639"/>
      <c r="H160" s="639"/>
      <c r="I160" s="640"/>
      <c r="J160" s="273"/>
      <c r="K160" s="273"/>
      <c r="L160" s="273"/>
      <c r="M160" s="515"/>
      <c r="N160" s="515"/>
      <c r="O160" s="515"/>
      <c r="P160" s="515"/>
      <c r="Q160" s="515"/>
      <c r="R160" s="515"/>
    </row>
    <row r="161" spans="1:18" ht="16.5" customHeight="1" x14ac:dyDescent="0.3">
      <c r="A161" s="649"/>
      <c r="B161" s="651"/>
      <c r="C161" s="641" t="s">
        <v>309</v>
      </c>
      <c r="D161" s="643" t="s">
        <v>265</v>
      </c>
      <c r="E161" s="644"/>
      <c r="F161" s="644"/>
      <c r="G161" s="644"/>
      <c r="H161" s="645" t="s">
        <v>233</v>
      </c>
      <c r="I161" s="646" t="s">
        <v>234</v>
      </c>
      <c r="J161" s="515"/>
      <c r="K161" s="513"/>
      <c r="L161" s="514"/>
      <c r="M161" s="273"/>
      <c r="N161" s="515"/>
      <c r="O161" s="515"/>
      <c r="P161" s="515"/>
      <c r="Q161" s="273"/>
      <c r="R161" s="273"/>
    </row>
    <row r="162" spans="1:18" ht="21" customHeight="1" x14ac:dyDescent="0.3">
      <c r="A162" s="649"/>
      <c r="B162" s="651"/>
      <c r="C162" s="642"/>
      <c r="D162" s="423" t="s">
        <v>266</v>
      </c>
      <c r="E162" s="424" t="s">
        <v>236</v>
      </c>
      <c r="F162" s="424" t="s">
        <v>237</v>
      </c>
      <c r="G162" s="424" t="s">
        <v>238</v>
      </c>
      <c r="H162" s="644"/>
      <c r="I162" s="647"/>
      <c r="J162" s="515"/>
      <c r="K162" s="513"/>
      <c r="L162" s="514"/>
      <c r="M162" s="272"/>
      <c r="N162" s="272"/>
      <c r="O162" s="272"/>
      <c r="P162" s="272"/>
      <c r="Q162" s="515"/>
      <c r="R162" s="515"/>
    </row>
    <row r="163" spans="1:18" ht="16.5" customHeight="1" x14ac:dyDescent="0.3">
      <c r="A163" s="200" t="s">
        <v>239</v>
      </c>
      <c r="B163" s="244" t="s">
        <v>240</v>
      </c>
      <c r="C163" s="247" t="s">
        <v>241</v>
      </c>
      <c r="D163" s="246" t="s">
        <v>242</v>
      </c>
      <c r="E163" s="167" t="s">
        <v>243</v>
      </c>
      <c r="F163" s="167" t="s">
        <v>244</v>
      </c>
      <c r="G163" s="167" t="s">
        <v>245</v>
      </c>
      <c r="H163" s="167" t="s">
        <v>246</v>
      </c>
      <c r="I163" s="168" t="s">
        <v>247</v>
      </c>
      <c r="J163" s="461"/>
      <c r="K163" s="461"/>
      <c r="L163" s="462"/>
      <c r="M163" s="462"/>
      <c r="N163" s="462"/>
      <c r="O163" s="462"/>
      <c r="P163" s="462"/>
      <c r="Q163" s="462"/>
      <c r="R163" s="462"/>
    </row>
    <row r="164" spans="1:18" ht="16.5" customHeight="1" x14ac:dyDescent="0.3">
      <c r="A164" s="301">
        <v>423711</v>
      </c>
      <c r="B164" s="302" t="s">
        <v>67</v>
      </c>
      <c r="C164" s="297">
        <f>SUM(D164:I164)</f>
        <v>600000</v>
      </c>
      <c r="D164" s="303"/>
      <c r="E164" s="304"/>
      <c r="F164" s="304"/>
      <c r="G164" s="304"/>
      <c r="H164" s="304"/>
      <c r="I164" s="371">
        <v>600000</v>
      </c>
      <c r="J164" s="451"/>
      <c r="K164" s="452"/>
      <c r="L164" s="464"/>
      <c r="M164" s="450"/>
      <c r="N164" s="450"/>
      <c r="O164" s="450"/>
      <c r="P164" s="450"/>
      <c r="Q164" s="450"/>
      <c r="R164" s="492"/>
    </row>
    <row r="165" spans="1:18" ht="16.5" customHeight="1" x14ac:dyDescent="0.3">
      <c r="A165" s="301">
        <v>423911</v>
      </c>
      <c r="B165" s="302" t="s">
        <v>136</v>
      </c>
      <c r="C165" s="297">
        <f t="shared" si="30"/>
        <v>10000</v>
      </c>
      <c r="D165" s="303"/>
      <c r="E165" s="304"/>
      <c r="F165" s="304"/>
      <c r="G165" s="304"/>
      <c r="H165" s="304"/>
      <c r="I165" s="371">
        <v>10000</v>
      </c>
      <c r="J165" s="451"/>
      <c r="K165" s="452"/>
      <c r="L165" s="464"/>
      <c r="M165" s="450"/>
      <c r="N165" s="450"/>
      <c r="O165" s="450"/>
      <c r="P165" s="450"/>
      <c r="Q165" s="450"/>
      <c r="R165" s="492"/>
    </row>
    <row r="166" spans="1:18" ht="16.5" customHeight="1" x14ac:dyDescent="0.3">
      <c r="A166" s="171">
        <v>424000</v>
      </c>
      <c r="B166" s="238" t="s">
        <v>284</v>
      </c>
      <c r="C166" s="254">
        <f>SUM(D166:I166)</f>
        <v>4616799</v>
      </c>
      <c r="D166" s="250">
        <f>SUM(D167:D168)</f>
        <v>0</v>
      </c>
      <c r="E166" s="172">
        <f t="shared" ref="E166:H166" si="62">SUM(E167:E168)</f>
        <v>0</v>
      </c>
      <c r="F166" s="172">
        <f t="shared" si="62"/>
        <v>0</v>
      </c>
      <c r="G166" s="172">
        <f t="shared" si="62"/>
        <v>1000000</v>
      </c>
      <c r="H166" s="172">
        <f t="shared" si="62"/>
        <v>0</v>
      </c>
      <c r="I166" s="176">
        <f>SUM(I167:I168)</f>
        <v>3616799</v>
      </c>
      <c r="J166" s="272"/>
      <c r="K166" s="273"/>
      <c r="L166" s="463"/>
      <c r="M166" s="463"/>
      <c r="N166" s="463"/>
      <c r="O166" s="463"/>
      <c r="P166" s="463"/>
      <c r="Q166" s="463"/>
      <c r="R166" s="463"/>
    </row>
    <row r="167" spans="1:18" ht="16.5" customHeight="1" x14ac:dyDescent="0.3">
      <c r="A167" s="301">
        <v>424331</v>
      </c>
      <c r="B167" s="302" t="s">
        <v>69</v>
      </c>
      <c r="C167" s="297">
        <f t="shared" si="30"/>
        <v>1900000</v>
      </c>
      <c r="D167" s="303"/>
      <c r="E167" s="304"/>
      <c r="F167" s="304"/>
      <c r="G167" s="304">
        <v>1000000</v>
      </c>
      <c r="H167" s="304"/>
      <c r="I167" s="305">
        <v>900000</v>
      </c>
      <c r="J167" s="451"/>
      <c r="K167" s="452"/>
      <c r="L167" s="464"/>
      <c r="M167" s="450"/>
      <c r="N167" s="450"/>
      <c r="O167" s="450"/>
      <c r="P167" s="450"/>
      <c r="Q167" s="450"/>
      <c r="R167" s="450"/>
    </row>
    <row r="168" spans="1:18" ht="16.5" customHeight="1" x14ac:dyDescent="0.3">
      <c r="A168" s="301">
        <v>424911</v>
      </c>
      <c r="B168" s="302" t="s">
        <v>70</v>
      </c>
      <c r="C168" s="297">
        <f t="shared" si="30"/>
        <v>2716799</v>
      </c>
      <c r="D168" s="303"/>
      <c r="E168" s="304"/>
      <c r="F168" s="304"/>
      <c r="G168" s="304"/>
      <c r="H168" s="304"/>
      <c r="I168" s="305">
        <v>2716799</v>
      </c>
      <c r="J168" s="451"/>
      <c r="K168" s="452"/>
      <c r="L168" s="464"/>
      <c r="M168" s="450"/>
      <c r="N168" s="450"/>
      <c r="O168" s="450"/>
      <c r="P168" s="450"/>
      <c r="Q168" s="450"/>
      <c r="R168" s="450"/>
    </row>
    <row r="169" spans="1:18" ht="16.5" customHeight="1" x14ac:dyDescent="0.3">
      <c r="A169" s="171">
        <v>425000</v>
      </c>
      <c r="B169" s="238" t="s">
        <v>285</v>
      </c>
      <c r="C169" s="254">
        <f>SUM(D169:I169)</f>
        <v>12435000</v>
      </c>
      <c r="D169" s="250">
        <f>D170+D174</f>
        <v>0</v>
      </c>
      <c r="E169" s="172">
        <f t="shared" ref="E169:H169" si="63">E170+E174</f>
        <v>0</v>
      </c>
      <c r="F169" s="172">
        <f t="shared" si="63"/>
        <v>0</v>
      </c>
      <c r="G169" s="172">
        <f t="shared" si="63"/>
        <v>3079000</v>
      </c>
      <c r="H169" s="172">
        <f t="shared" si="63"/>
        <v>0</v>
      </c>
      <c r="I169" s="176">
        <f>I170+I174</f>
        <v>9356000</v>
      </c>
      <c r="J169" s="272"/>
      <c r="K169" s="273"/>
      <c r="L169" s="463"/>
      <c r="M169" s="463"/>
      <c r="N169" s="463"/>
      <c r="O169" s="463"/>
      <c r="P169" s="463"/>
      <c r="Q169" s="463"/>
      <c r="R169" s="463"/>
    </row>
    <row r="170" spans="1:18" ht="16.5" customHeight="1" x14ac:dyDescent="0.3">
      <c r="A170" s="285">
        <v>425100</v>
      </c>
      <c r="B170" s="286" t="s">
        <v>333</v>
      </c>
      <c r="C170" s="297">
        <f>SUM(D170:I170)</f>
        <v>7275000</v>
      </c>
      <c r="D170" s="298">
        <f>SUM(D171:D173)</f>
        <v>0</v>
      </c>
      <c r="E170" s="298">
        <f t="shared" ref="E170:I170" si="64">SUM(E171:E173)</f>
        <v>0</v>
      </c>
      <c r="F170" s="298">
        <f t="shared" si="64"/>
        <v>0</v>
      </c>
      <c r="G170" s="298">
        <f t="shared" si="64"/>
        <v>2020000</v>
      </c>
      <c r="H170" s="298">
        <f t="shared" si="64"/>
        <v>0</v>
      </c>
      <c r="I170" s="306">
        <f t="shared" si="64"/>
        <v>5255000</v>
      </c>
      <c r="J170" s="457"/>
      <c r="K170" s="458"/>
      <c r="L170" s="464"/>
      <c r="M170" s="464"/>
      <c r="N170" s="464"/>
      <c r="O170" s="464"/>
      <c r="P170" s="464"/>
      <c r="Q170" s="464"/>
      <c r="R170" s="464"/>
    </row>
    <row r="171" spans="1:18" ht="16.5" customHeight="1" x14ac:dyDescent="0.3">
      <c r="A171" s="425">
        <v>425115</v>
      </c>
      <c r="B171" s="426" t="s">
        <v>354</v>
      </c>
      <c r="C171" s="413">
        <f>SUM(D171:I171)</f>
        <v>0</v>
      </c>
      <c r="D171" s="427"/>
      <c r="E171" s="428"/>
      <c r="F171" s="428"/>
      <c r="G171" s="428"/>
      <c r="H171" s="428"/>
      <c r="I171" s="429"/>
      <c r="J171" s="447"/>
      <c r="K171" s="448"/>
      <c r="L171" s="449"/>
      <c r="M171" s="449"/>
      <c r="N171" s="449"/>
      <c r="O171" s="449"/>
      <c r="P171" s="449"/>
      <c r="Q171" s="449"/>
      <c r="R171" s="449"/>
    </row>
    <row r="172" spans="1:18" ht="16.5" customHeight="1" x14ac:dyDescent="0.3">
      <c r="A172" s="173">
        <v>425117</v>
      </c>
      <c r="B172" s="227" t="s">
        <v>72</v>
      </c>
      <c r="C172" s="347">
        <f t="shared" si="30"/>
        <v>75000</v>
      </c>
      <c r="D172" s="332"/>
      <c r="E172" s="333"/>
      <c r="F172" s="333"/>
      <c r="G172" s="341">
        <v>20000</v>
      </c>
      <c r="H172" s="341"/>
      <c r="I172" s="339">
        <v>55000</v>
      </c>
      <c r="J172" s="494"/>
      <c r="K172" s="495"/>
      <c r="L172" s="449"/>
      <c r="M172" s="496"/>
      <c r="N172" s="496"/>
      <c r="O172" s="496"/>
      <c r="P172" s="497"/>
      <c r="Q172" s="497"/>
      <c r="R172" s="497"/>
    </row>
    <row r="173" spans="1:18" ht="16.5" customHeight="1" x14ac:dyDescent="0.3">
      <c r="A173" s="173">
        <v>425119</v>
      </c>
      <c r="B173" s="227" t="s">
        <v>164</v>
      </c>
      <c r="C173" s="347">
        <f>SUM(D173:I173)</f>
        <v>7200000</v>
      </c>
      <c r="D173" s="332"/>
      <c r="E173" s="333"/>
      <c r="F173" s="333"/>
      <c r="G173" s="341">
        <v>2000000</v>
      </c>
      <c r="H173" s="341"/>
      <c r="I173" s="339">
        <v>5200000</v>
      </c>
      <c r="J173" s="494"/>
      <c r="K173" s="495"/>
      <c r="L173" s="449"/>
      <c r="M173" s="496"/>
      <c r="N173" s="496"/>
      <c r="O173" s="496"/>
      <c r="P173" s="497"/>
      <c r="Q173" s="497"/>
      <c r="R173" s="497"/>
    </row>
    <row r="174" spans="1:18" ht="16.5" customHeight="1" x14ac:dyDescent="0.3">
      <c r="A174" s="285">
        <v>425200</v>
      </c>
      <c r="B174" s="286" t="s">
        <v>334</v>
      </c>
      <c r="C174" s="297">
        <f>SUM(D174:I174)</f>
        <v>5160000</v>
      </c>
      <c r="D174" s="298">
        <f t="shared" ref="D174:H174" si="65">SUM(D175:D181)</f>
        <v>0</v>
      </c>
      <c r="E174" s="299">
        <f t="shared" si="65"/>
        <v>0</v>
      </c>
      <c r="F174" s="299">
        <f t="shared" si="65"/>
        <v>0</v>
      </c>
      <c r="G174" s="299">
        <f t="shared" si="65"/>
        <v>1059000</v>
      </c>
      <c r="H174" s="299">
        <f t="shared" si="65"/>
        <v>0</v>
      </c>
      <c r="I174" s="300">
        <f>SUM(I175:I181)</f>
        <v>4101000</v>
      </c>
      <c r="J174" s="457"/>
      <c r="K174" s="458"/>
      <c r="L174" s="464"/>
      <c r="M174" s="464"/>
      <c r="N174" s="464"/>
      <c r="O174" s="464"/>
      <c r="P174" s="464"/>
      <c r="Q174" s="464"/>
      <c r="R174" s="464"/>
    </row>
    <row r="175" spans="1:18" ht="16.5" customHeight="1" x14ac:dyDescent="0.3">
      <c r="A175" s="173">
        <v>425211</v>
      </c>
      <c r="B175" s="227" t="s">
        <v>73</v>
      </c>
      <c r="C175" s="347">
        <f t="shared" si="30"/>
        <v>360000</v>
      </c>
      <c r="D175" s="332"/>
      <c r="E175" s="333"/>
      <c r="F175" s="333"/>
      <c r="G175" s="341"/>
      <c r="H175" s="341"/>
      <c r="I175" s="339">
        <v>360000</v>
      </c>
      <c r="J175" s="217"/>
      <c r="K175" s="218"/>
      <c r="L175" s="440"/>
      <c r="M175" s="442"/>
      <c r="N175" s="442"/>
      <c r="O175" s="442"/>
      <c r="P175" s="491"/>
      <c r="Q175" s="491"/>
      <c r="R175" s="491"/>
    </row>
    <row r="176" spans="1:18" ht="16.5" customHeight="1" x14ac:dyDescent="0.3">
      <c r="A176" s="173">
        <v>425222</v>
      </c>
      <c r="B176" s="227" t="s">
        <v>74</v>
      </c>
      <c r="C176" s="347">
        <f t="shared" si="30"/>
        <v>120000</v>
      </c>
      <c r="D176" s="332"/>
      <c r="E176" s="333"/>
      <c r="F176" s="333"/>
      <c r="G176" s="341">
        <v>20000</v>
      </c>
      <c r="H176" s="341"/>
      <c r="I176" s="339">
        <v>100000</v>
      </c>
      <c r="J176" s="217"/>
      <c r="K176" s="218"/>
      <c r="L176" s="440"/>
      <c r="M176" s="442"/>
      <c r="N176" s="442"/>
      <c r="O176" s="442"/>
      <c r="P176" s="491"/>
      <c r="Q176" s="491"/>
      <c r="R176" s="491"/>
    </row>
    <row r="177" spans="1:18" ht="16.5" customHeight="1" x14ac:dyDescent="0.3">
      <c r="A177" s="173">
        <v>425223</v>
      </c>
      <c r="B177" s="227" t="s">
        <v>75</v>
      </c>
      <c r="C177" s="347">
        <f t="shared" si="30"/>
        <v>240000</v>
      </c>
      <c r="D177" s="332"/>
      <c r="E177" s="333"/>
      <c r="F177" s="333"/>
      <c r="G177" s="341">
        <v>40000</v>
      </c>
      <c r="H177" s="341"/>
      <c r="I177" s="339">
        <v>200000</v>
      </c>
      <c r="J177" s="217"/>
      <c r="K177" s="218"/>
      <c r="L177" s="440"/>
      <c r="M177" s="442"/>
      <c r="N177" s="442"/>
      <c r="O177" s="442"/>
      <c r="P177" s="491"/>
      <c r="Q177" s="491"/>
      <c r="R177" s="491"/>
    </row>
    <row r="178" spans="1:18" ht="16.5" customHeight="1" x14ac:dyDescent="0.3">
      <c r="A178" s="173">
        <v>425225</v>
      </c>
      <c r="B178" s="227" t="s">
        <v>76</v>
      </c>
      <c r="C178" s="347">
        <f t="shared" si="30"/>
        <v>3000000</v>
      </c>
      <c r="D178" s="332"/>
      <c r="E178" s="333"/>
      <c r="F178" s="333"/>
      <c r="G178" s="341">
        <v>459000</v>
      </c>
      <c r="H178" s="341"/>
      <c r="I178" s="339">
        <v>2541000</v>
      </c>
      <c r="J178" s="217"/>
      <c r="K178" s="218"/>
      <c r="L178" s="440"/>
      <c r="M178" s="442"/>
      <c r="N178" s="442"/>
      <c r="O178" s="442"/>
      <c r="P178" s="491"/>
      <c r="Q178" s="491"/>
      <c r="R178" s="491"/>
    </row>
    <row r="179" spans="1:18" ht="16.5" customHeight="1" x14ac:dyDescent="0.3">
      <c r="A179" s="173">
        <v>425229</v>
      </c>
      <c r="B179" s="227" t="s">
        <v>77</v>
      </c>
      <c r="C179" s="347">
        <f t="shared" si="30"/>
        <v>120000</v>
      </c>
      <c r="D179" s="332"/>
      <c r="E179" s="333"/>
      <c r="F179" s="333"/>
      <c r="G179" s="341">
        <v>20000</v>
      </c>
      <c r="H179" s="341"/>
      <c r="I179" s="339">
        <v>100000</v>
      </c>
      <c r="J179" s="217"/>
      <c r="K179" s="218"/>
      <c r="L179" s="440"/>
      <c r="M179" s="442"/>
      <c r="N179" s="442"/>
      <c r="O179" s="442"/>
      <c r="P179" s="491"/>
      <c r="Q179" s="491"/>
      <c r="R179" s="491"/>
    </row>
    <row r="180" spans="1:18" ht="16.5" customHeight="1" x14ac:dyDescent="0.3">
      <c r="A180" s="173">
        <v>425251</v>
      </c>
      <c r="B180" s="227" t="s">
        <v>78</v>
      </c>
      <c r="C180" s="347">
        <f t="shared" si="30"/>
        <v>1200000</v>
      </c>
      <c r="D180" s="332"/>
      <c r="E180" s="333"/>
      <c r="F180" s="333"/>
      <c r="G180" s="341">
        <v>500000</v>
      </c>
      <c r="H180" s="341"/>
      <c r="I180" s="339">
        <v>700000</v>
      </c>
      <c r="J180" s="217"/>
      <c r="K180" s="218"/>
      <c r="L180" s="440"/>
      <c r="M180" s="442"/>
      <c r="N180" s="442"/>
      <c r="O180" s="442"/>
      <c r="P180" s="491"/>
      <c r="Q180" s="491"/>
      <c r="R180" s="491"/>
    </row>
    <row r="181" spans="1:18" ht="16.5" customHeight="1" x14ac:dyDescent="0.3">
      <c r="A181" s="173">
        <v>425291</v>
      </c>
      <c r="B181" s="227" t="s">
        <v>79</v>
      </c>
      <c r="C181" s="347">
        <f t="shared" si="30"/>
        <v>120000</v>
      </c>
      <c r="D181" s="332"/>
      <c r="E181" s="333"/>
      <c r="F181" s="333"/>
      <c r="G181" s="341">
        <v>20000</v>
      </c>
      <c r="H181" s="341"/>
      <c r="I181" s="339">
        <v>100000</v>
      </c>
      <c r="J181" s="217"/>
      <c r="K181" s="218"/>
      <c r="L181" s="440"/>
      <c r="M181" s="442"/>
      <c r="N181" s="442"/>
      <c r="O181" s="442"/>
      <c r="P181" s="491"/>
      <c r="Q181" s="491"/>
      <c r="R181" s="491"/>
    </row>
    <row r="182" spans="1:18" ht="16.5" customHeight="1" x14ac:dyDescent="0.3">
      <c r="A182" s="171">
        <v>426000</v>
      </c>
      <c r="B182" s="238" t="s">
        <v>286</v>
      </c>
      <c r="C182" s="254">
        <f>SUM(D182:I182)</f>
        <v>78346072</v>
      </c>
      <c r="D182" s="377">
        <f t="shared" ref="D182:H182" si="66">SUM(D183+D190+D195+D200)+D187+D188+D189</f>
        <v>0</v>
      </c>
      <c r="E182" s="377">
        <f t="shared" si="66"/>
        <v>0</v>
      </c>
      <c r="F182" s="377">
        <f t="shared" si="66"/>
        <v>0</v>
      </c>
      <c r="G182" s="377">
        <f>SUM(G183+G190+G195+G200)+G187+G188+G189</f>
        <v>19225000</v>
      </c>
      <c r="H182" s="377">
        <f t="shared" si="66"/>
        <v>0</v>
      </c>
      <c r="I182" s="176">
        <f>SUM(I183+I190+I195+I200)+I187+I188+I189</f>
        <v>59121072</v>
      </c>
      <c r="J182" s="272"/>
      <c r="K182" s="273"/>
      <c r="L182" s="463"/>
      <c r="M182" s="463"/>
      <c r="N182" s="463"/>
      <c r="O182" s="463"/>
      <c r="P182" s="463"/>
      <c r="Q182" s="463"/>
      <c r="R182" s="463"/>
    </row>
    <row r="183" spans="1:18" ht="16.5" customHeight="1" x14ac:dyDescent="0.3">
      <c r="A183" s="285">
        <v>426100</v>
      </c>
      <c r="B183" s="286" t="s">
        <v>335</v>
      </c>
      <c r="C183" s="297">
        <f>SUM(D183:I183)</f>
        <v>3889423</v>
      </c>
      <c r="D183" s="298">
        <f>SUM(D184:D186)</f>
        <v>0</v>
      </c>
      <c r="E183" s="298">
        <f t="shared" ref="E183:I183" si="67">SUM(E184:E186)</f>
        <v>0</v>
      </c>
      <c r="F183" s="298">
        <f t="shared" si="67"/>
        <v>0</v>
      </c>
      <c r="G183" s="298">
        <f t="shared" si="67"/>
        <v>826371</v>
      </c>
      <c r="H183" s="298">
        <f t="shared" si="67"/>
        <v>0</v>
      </c>
      <c r="I183" s="306">
        <f t="shared" si="67"/>
        <v>3063052</v>
      </c>
      <c r="J183" s="457"/>
      <c r="K183" s="458"/>
      <c r="L183" s="464"/>
      <c r="M183" s="464"/>
      <c r="N183" s="464"/>
      <c r="O183" s="464"/>
      <c r="P183" s="464"/>
      <c r="Q183" s="464"/>
      <c r="R183" s="464"/>
    </row>
    <row r="184" spans="1:18" ht="16.5" customHeight="1" x14ac:dyDescent="0.3">
      <c r="A184" s="173">
        <v>426111</v>
      </c>
      <c r="B184" s="227" t="s">
        <v>80</v>
      </c>
      <c r="C184" s="347">
        <f t="shared" si="30"/>
        <v>1826371</v>
      </c>
      <c r="D184" s="332"/>
      <c r="E184" s="333"/>
      <c r="F184" s="333"/>
      <c r="G184" s="341">
        <v>826371</v>
      </c>
      <c r="H184" s="333"/>
      <c r="I184" s="339">
        <v>1000000</v>
      </c>
      <c r="J184" s="217"/>
      <c r="K184" s="218"/>
      <c r="L184" s="440"/>
      <c r="M184" s="442"/>
      <c r="N184" s="442"/>
      <c r="O184" s="442"/>
      <c r="P184" s="491"/>
      <c r="Q184" s="442"/>
      <c r="R184" s="491"/>
    </row>
    <row r="185" spans="1:18" ht="16.5" customHeight="1" x14ac:dyDescent="0.3">
      <c r="A185" s="173">
        <v>426121</v>
      </c>
      <c r="B185" s="227" t="s">
        <v>81</v>
      </c>
      <c r="C185" s="347">
        <f t="shared" si="30"/>
        <v>1475052</v>
      </c>
      <c r="D185" s="332"/>
      <c r="E185" s="333"/>
      <c r="F185" s="333"/>
      <c r="G185" s="341"/>
      <c r="H185" s="333"/>
      <c r="I185" s="339">
        <v>1475052</v>
      </c>
      <c r="J185" s="217"/>
      <c r="K185" s="218"/>
      <c r="L185" s="440"/>
      <c r="M185" s="442"/>
      <c r="N185" s="442"/>
      <c r="O185" s="442"/>
      <c r="P185" s="491"/>
      <c r="Q185" s="442"/>
      <c r="R185" s="491"/>
    </row>
    <row r="186" spans="1:18" ht="16.5" customHeight="1" x14ac:dyDescent="0.3">
      <c r="A186" s="173">
        <v>426131</v>
      </c>
      <c r="B186" s="227" t="s">
        <v>82</v>
      </c>
      <c r="C186" s="347">
        <f t="shared" si="30"/>
        <v>588000</v>
      </c>
      <c r="D186" s="332"/>
      <c r="E186" s="333"/>
      <c r="F186" s="333"/>
      <c r="G186" s="341"/>
      <c r="H186" s="333"/>
      <c r="I186" s="339">
        <v>588000</v>
      </c>
      <c r="J186" s="217"/>
      <c r="K186" s="218"/>
      <c r="L186" s="440"/>
      <c r="M186" s="442"/>
      <c r="N186" s="442"/>
      <c r="O186" s="442"/>
      <c r="P186" s="491"/>
      <c r="Q186" s="442"/>
      <c r="R186" s="491"/>
    </row>
    <row r="187" spans="1:18" ht="16.5" customHeight="1" x14ac:dyDescent="0.3">
      <c r="A187" s="301">
        <v>426311</v>
      </c>
      <c r="B187" s="302" t="s">
        <v>83</v>
      </c>
      <c r="C187" s="297">
        <f t="shared" si="30"/>
        <v>300000</v>
      </c>
      <c r="D187" s="303"/>
      <c r="E187" s="304"/>
      <c r="F187" s="304"/>
      <c r="G187" s="372"/>
      <c r="H187" s="304"/>
      <c r="I187" s="371">
        <v>300000</v>
      </c>
      <c r="J187" s="451"/>
      <c r="K187" s="452"/>
      <c r="L187" s="464"/>
      <c r="M187" s="450"/>
      <c r="N187" s="450"/>
      <c r="O187" s="450"/>
      <c r="P187" s="492"/>
      <c r="Q187" s="450"/>
      <c r="R187" s="492"/>
    </row>
    <row r="188" spans="1:18" ht="16.5" customHeight="1" x14ac:dyDescent="0.3">
      <c r="A188" s="301">
        <v>426411</v>
      </c>
      <c r="B188" s="302" t="s">
        <v>84</v>
      </c>
      <c r="C188" s="297">
        <f t="shared" si="30"/>
        <v>4126800</v>
      </c>
      <c r="D188" s="303"/>
      <c r="E188" s="304"/>
      <c r="F188" s="304"/>
      <c r="G188" s="372">
        <v>500000</v>
      </c>
      <c r="H188" s="304"/>
      <c r="I188" s="371">
        <v>3626800</v>
      </c>
      <c r="J188" s="451"/>
      <c r="K188" s="452"/>
      <c r="L188" s="464"/>
      <c r="M188" s="450"/>
      <c r="N188" s="450"/>
      <c r="O188" s="450"/>
      <c r="P188" s="492"/>
      <c r="Q188" s="450"/>
      <c r="R188" s="492"/>
    </row>
    <row r="189" spans="1:18" ht="16.5" customHeight="1" x14ac:dyDescent="0.3">
      <c r="A189" s="301">
        <v>426591</v>
      </c>
      <c r="B189" s="302" t="s">
        <v>137</v>
      </c>
      <c r="C189" s="297">
        <f t="shared" si="30"/>
        <v>100000</v>
      </c>
      <c r="D189" s="303"/>
      <c r="E189" s="304"/>
      <c r="F189" s="304"/>
      <c r="G189" s="372">
        <v>50000</v>
      </c>
      <c r="H189" s="304"/>
      <c r="I189" s="371">
        <v>50000</v>
      </c>
      <c r="J189" s="451"/>
      <c r="K189" s="452"/>
      <c r="L189" s="464"/>
      <c r="M189" s="450"/>
      <c r="N189" s="450"/>
      <c r="O189" s="450"/>
      <c r="P189" s="492"/>
      <c r="Q189" s="450"/>
      <c r="R189" s="492"/>
    </row>
    <row r="190" spans="1:18" ht="16.5" customHeight="1" x14ac:dyDescent="0.3">
      <c r="A190" s="285">
        <v>426700</v>
      </c>
      <c r="B190" s="286" t="s">
        <v>336</v>
      </c>
      <c r="C190" s="297">
        <f>SUM(D190:I190)</f>
        <v>14918883</v>
      </c>
      <c r="D190" s="298">
        <f>SUM(D191:D194)</f>
        <v>0</v>
      </c>
      <c r="E190" s="299">
        <f t="shared" ref="E190:I190" si="68">SUM(E191:E194)</f>
        <v>0</v>
      </c>
      <c r="F190" s="299">
        <f t="shared" si="68"/>
        <v>0</v>
      </c>
      <c r="G190" s="299">
        <f t="shared" si="68"/>
        <v>5845407</v>
      </c>
      <c r="H190" s="299">
        <f t="shared" si="68"/>
        <v>0</v>
      </c>
      <c r="I190" s="300">
        <f t="shared" si="68"/>
        <v>9073476</v>
      </c>
      <c r="J190" s="457"/>
      <c r="K190" s="458"/>
      <c r="L190" s="464"/>
      <c r="M190" s="464"/>
      <c r="N190" s="464"/>
      <c r="O190" s="464"/>
      <c r="P190" s="464"/>
      <c r="Q190" s="464"/>
      <c r="R190" s="464"/>
    </row>
    <row r="191" spans="1:18" ht="16.5" customHeight="1" x14ac:dyDescent="0.3">
      <c r="A191" s="173">
        <v>426711</v>
      </c>
      <c r="B191" s="227" t="s">
        <v>85</v>
      </c>
      <c r="C191" s="347">
        <f t="shared" si="30"/>
        <v>1496424</v>
      </c>
      <c r="D191" s="332"/>
      <c r="E191" s="333"/>
      <c r="F191" s="333"/>
      <c r="G191" s="341">
        <v>500000</v>
      </c>
      <c r="H191" s="333"/>
      <c r="I191" s="339">
        <v>996424</v>
      </c>
      <c r="J191" s="217"/>
      <c r="K191" s="218"/>
      <c r="L191" s="440"/>
      <c r="M191" s="442"/>
      <c r="N191" s="442"/>
      <c r="O191" s="442"/>
      <c r="P191" s="491"/>
      <c r="Q191" s="442"/>
      <c r="R191" s="491"/>
    </row>
    <row r="192" spans="1:18" ht="16.5" customHeight="1" x14ac:dyDescent="0.3">
      <c r="A192" s="173">
        <v>426751</v>
      </c>
      <c r="B192" s="227" t="s">
        <v>86</v>
      </c>
      <c r="C192" s="347">
        <f t="shared" si="30"/>
        <v>8481498</v>
      </c>
      <c r="D192" s="332"/>
      <c r="E192" s="333"/>
      <c r="F192" s="333"/>
      <c r="G192" s="341">
        <v>3505068</v>
      </c>
      <c r="H192" s="333"/>
      <c r="I192" s="339">
        <v>4976430</v>
      </c>
      <c r="J192" s="217"/>
      <c r="K192" s="218"/>
      <c r="L192" s="440"/>
      <c r="M192" s="442"/>
      <c r="N192" s="442"/>
      <c r="O192" s="442"/>
      <c r="P192" s="491"/>
      <c r="Q192" s="442"/>
      <c r="R192" s="491"/>
    </row>
    <row r="193" spans="1:18" ht="16.5" customHeight="1" x14ac:dyDescent="0.3">
      <c r="A193" s="173">
        <v>42679101</v>
      </c>
      <c r="B193" s="227" t="s">
        <v>87</v>
      </c>
      <c r="C193" s="347">
        <f t="shared" si="30"/>
        <v>2840339</v>
      </c>
      <c r="D193" s="332"/>
      <c r="E193" s="333"/>
      <c r="F193" s="333"/>
      <c r="G193" s="341">
        <v>840339</v>
      </c>
      <c r="H193" s="333"/>
      <c r="I193" s="339">
        <v>2000000</v>
      </c>
      <c r="J193" s="217"/>
      <c r="K193" s="218"/>
      <c r="L193" s="440"/>
      <c r="M193" s="442"/>
      <c r="N193" s="442"/>
      <c r="O193" s="442"/>
      <c r="P193" s="491"/>
      <c r="Q193" s="442"/>
      <c r="R193" s="491"/>
    </row>
    <row r="194" spans="1:18" ht="16.5" customHeight="1" x14ac:dyDescent="0.3">
      <c r="A194" s="173">
        <v>42679102</v>
      </c>
      <c r="B194" s="227" t="s">
        <v>88</v>
      </c>
      <c r="C194" s="347">
        <f t="shared" si="30"/>
        <v>2100622</v>
      </c>
      <c r="D194" s="332"/>
      <c r="E194" s="333"/>
      <c r="F194" s="333"/>
      <c r="G194" s="341">
        <v>1000000</v>
      </c>
      <c r="H194" s="333"/>
      <c r="I194" s="339">
        <v>1100622</v>
      </c>
      <c r="J194" s="217"/>
      <c r="K194" s="218"/>
      <c r="L194" s="440"/>
      <c r="M194" s="442"/>
      <c r="N194" s="442"/>
      <c r="O194" s="442"/>
      <c r="P194" s="491"/>
      <c r="Q194" s="442"/>
      <c r="R194" s="491"/>
    </row>
    <row r="195" spans="1:18" ht="16.5" customHeight="1" x14ac:dyDescent="0.3">
      <c r="A195" s="285">
        <v>426800</v>
      </c>
      <c r="B195" s="286" t="s">
        <v>337</v>
      </c>
      <c r="C195" s="297">
        <f>SUM(D195:I195)</f>
        <v>42868450</v>
      </c>
      <c r="D195" s="298">
        <f>SUM(D196:D199)</f>
        <v>0</v>
      </c>
      <c r="E195" s="299">
        <f t="shared" ref="E195:I195" si="69">SUM(E196:E199)</f>
        <v>0</v>
      </c>
      <c r="F195" s="299">
        <f t="shared" si="69"/>
        <v>0</v>
      </c>
      <c r="G195" s="299">
        <f t="shared" si="69"/>
        <v>10050000</v>
      </c>
      <c r="H195" s="299">
        <f t="shared" si="69"/>
        <v>0</v>
      </c>
      <c r="I195" s="300">
        <f t="shared" si="69"/>
        <v>32818450</v>
      </c>
      <c r="J195" s="457"/>
      <c r="K195" s="458"/>
      <c r="L195" s="464"/>
      <c r="M195" s="464"/>
      <c r="N195" s="464"/>
      <c r="O195" s="464"/>
      <c r="P195" s="464"/>
      <c r="Q195" s="464"/>
      <c r="R195" s="464"/>
    </row>
    <row r="196" spans="1:18" ht="16.5" customHeight="1" x14ac:dyDescent="0.3">
      <c r="A196" s="173">
        <v>426811</v>
      </c>
      <c r="B196" s="227" t="s">
        <v>89</v>
      </c>
      <c r="C196" s="347">
        <f t="shared" si="30"/>
        <v>10168450</v>
      </c>
      <c r="D196" s="332"/>
      <c r="E196" s="333"/>
      <c r="F196" s="333"/>
      <c r="G196" s="341">
        <v>2000000</v>
      </c>
      <c r="H196" s="333"/>
      <c r="I196" s="339">
        <v>8168450</v>
      </c>
      <c r="J196" s="217"/>
      <c r="K196" s="218"/>
      <c r="L196" s="440"/>
      <c r="M196" s="442"/>
      <c r="N196" s="442"/>
      <c r="O196" s="442"/>
      <c r="P196" s="491"/>
      <c r="Q196" s="442"/>
      <c r="R196" s="491"/>
    </row>
    <row r="197" spans="1:18" ht="16.5" customHeight="1" x14ac:dyDescent="0.3">
      <c r="A197" s="173">
        <v>426821</v>
      </c>
      <c r="B197" s="227" t="s">
        <v>165</v>
      </c>
      <c r="C197" s="347">
        <f t="shared" si="30"/>
        <v>12500000</v>
      </c>
      <c r="D197" s="332"/>
      <c r="E197" s="333"/>
      <c r="F197" s="333"/>
      <c r="G197" s="341">
        <v>4000000</v>
      </c>
      <c r="H197" s="333"/>
      <c r="I197" s="339">
        <v>8500000</v>
      </c>
      <c r="J197" s="217"/>
      <c r="K197" s="218"/>
      <c r="L197" s="440"/>
      <c r="M197" s="442"/>
      <c r="N197" s="442"/>
      <c r="O197" s="442"/>
      <c r="P197" s="491"/>
      <c r="Q197" s="442"/>
      <c r="R197" s="491"/>
    </row>
    <row r="198" spans="1:18" ht="16.5" customHeight="1" x14ac:dyDescent="0.3">
      <c r="A198" s="173">
        <v>426822</v>
      </c>
      <c r="B198" s="227" t="s">
        <v>163</v>
      </c>
      <c r="C198" s="347">
        <f t="shared" si="30"/>
        <v>200000</v>
      </c>
      <c r="D198" s="332"/>
      <c r="E198" s="333"/>
      <c r="F198" s="333"/>
      <c r="G198" s="341">
        <v>50000</v>
      </c>
      <c r="H198" s="333"/>
      <c r="I198" s="339">
        <v>150000</v>
      </c>
      <c r="J198" s="217"/>
      <c r="K198" s="218"/>
      <c r="L198" s="440"/>
      <c r="M198" s="442"/>
      <c r="N198" s="442"/>
      <c r="O198" s="442"/>
      <c r="P198" s="491"/>
      <c r="Q198" s="442"/>
      <c r="R198" s="491"/>
    </row>
    <row r="199" spans="1:18" ht="16.5" customHeight="1" x14ac:dyDescent="0.3">
      <c r="A199" s="173">
        <v>426823</v>
      </c>
      <c r="B199" s="227" t="s">
        <v>90</v>
      </c>
      <c r="C199" s="347">
        <f t="shared" si="30"/>
        <v>20000000</v>
      </c>
      <c r="D199" s="332"/>
      <c r="E199" s="333"/>
      <c r="F199" s="333"/>
      <c r="G199" s="341">
        <v>4000000</v>
      </c>
      <c r="H199" s="333"/>
      <c r="I199" s="339">
        <v>16000000</v>
      </c>
      <c r="J199" s="217"/>
      <c r="K199" s="218"/>
      <c r="L199" s="440"/>
      <c r="M199" s="442"/>
      <c r="N199" s="442"/>
      <c r="O199" s="442"/>
      <c r="P199" s="491"/>
      <c r="Q199" s="442"/>
      <c r="R199" s="491"/>
    </row>
    <row r="200" spans="1:18" ht="16.5" customHeight="1" x14ac:dyDescent="0.3">
      <c r="A200" s="285">
        <v>426900</v>
      </c>
      <c r="B200" s="286" t="s">
        <v>338</v>
      </c>
      <c r="C200" s="297">
        <f>SUM(D200:I200)</f>
        <v>12142516</v>
      </c>
      <c r="D200" s="298">
        <f>SUM(D201:D205)</f>
        <v>0</v>
      </c>
      <c r="E200" s="299">
        <f t="shared" ref="E200:H200" si="70">SUM(E201:E205)</f>
        <v>0</v>
      </c>
      <c r="F200" s="299">
        <f t="shared" si="70"/>
        <v>0</v>
      </c>
      <c r="G200" s="299">
        <f>SUM(G201:G205)</f>
        <v>1953222</v>
      </c>
      <c r="H200" s="299">
        <f t="shared" si="70"/>
        <v>0</v>
      </c>
      <c r="I200" s="300">
        <f>SUM(I201:I205)</f>
        <v>10189294</v>
      </c>
      <c r="J200" s="457"/>
      <c r="K200" s="458"/>
      <c r="L200" s="464"/>
      <c r="M200" s="464"/>
      <c r="N200" s="464"/>
      <c r="O200" s="464"/>
      <c r="P200" s="464"/>
      <c r="Q200" s="464"/>
      <c r="R200" s="464"/>
    </row>
    <row r="201" spans="1:18" ht="16.5" customHeight="1" x14ac:dyDescent="0.3">
      <c r="A201" s="173">
        <v>426911</v>
      </c>
      <c r="B201" s="227" t="s">
        <v>91</v>
      </c>
      <c r="C201" s="347">
        <f t="shared" si="30"/>
        <v>272610</v>
      </c>
      <c r="D201" s="251"/>
      <c r="E201" s="174"/>
      <c r="F201" s="174"/>
      <c r="G201" s="378">
        <v>72610</v>
      </c>
      <c r="H201" s="174"/>
      <c r="I201" s="339">
        <v>200000</v>
      </c>
      <c r="J201" s="217"/>
      <c r="K201" s="218"/>
      <c r="L201" s="440"/>
      <c r="M201" s="469"/>
      <c r="N201" s="469"/>
      <c r="O201" s="469"/>
      <c r="P201" s="498"/>
      <c r="Q201" s="469"/>
      <c r="R201" s="491"/>
    </row>
    <row r="202" spans="1:18" ht="16.5" customHeight="1" x14ac:dyDescent="0.3">
      <c r="A202" s="173">
        <v>42691301</v>
      </c>
      <c r="B202" s="227" t="s">
        <v>92</v>
      </c>
      <c r="C202" s="347">
        <f t="shared" si="30"/>
        <v>5902072</v>
      </c>
      <c r="D202" s="251"/>
      <c r="E202" s="174"/>
      <c r="F202" s="174"/>
      <c r="G202" s="378">
        <v>574746</v>
      </c>
      <c r="H202" s="174"/>
      <c r="I202" s="339">
        <v>5327326</v>
      </c>
      <c r="J202" s="217"/>
      <c r="K202" s="218"/>
      <c r="L202" s="440"/>
      <c r="M202" s="469"/>
      <c r="N202" s="469"/>
      <c r="O202" s="469"/>
      <c r="P202" s="498"/>
      <c r="Q202" s="469"/>
      <c r="R202" s="491"/>
    </row>
    <row r="203" spans="1:18" ht="15.75" customHeight="1" x14ac:dyDescent="0.3">
      <c r="A203" s="173">
        <v>42691302</v>
      </c>
      <c r="B203" s="227" t="s">
        <v>93</v>
      </c>
      <c r="C203" s="347">
        <f t="shared" si="30"/>
        <v>805866</v>
      </c>
      <c r="D203" s="251"/>
      <c r="E203" s="174"/>
      <c r="F203" s="174"/>
      <c r="G203" s="378">
        <v>205866</v>
      </c>
      <c r="H203" s="174"/>
      <c r="I203" s="339">
        <v>600000</v>
      </c>
      <c r="J203" s="217"/>
      <c r="K203" s="218"/>
      <c r="L203" s="440"/>
      <c r="M203" s="469"/>
      <c r="N203" s="469"/>
      <c r="O203" s="469"/>
      <c r="P203" s="498"/>
      <c r="Q203" s="469"/>
      <c r="R203" s="491"/>
    </row>
    <row r="204" spans="1:18" ht="15.75" customHeight="1" x14ac:dyDescent="0.3">
      <c r="A204" s="173">
        <v>42691303</v>
      </c>
      <c r="B204" s="227" t="s">
        <v>94</v>
      </c>
      <c r="C204" s="347">
        <f t="shared" si="30"/>
        <v>420000</v>
      </c>
      <c r="D204" s="379"/>
      <c r="E204" s="380"/>
      <c r="F204" s="380"/>
      <c r="G204" s="378">
        <v>100000</v>
      </c>
      <c r="H204" s="380"/>
      <c r="I204" s="339">
        <v>320000</v>
      </c>
      <c r="J204" s="217"/>
      <c r="K204" s="218"/>
      <c r="L204" s="440"/>
      <c r="M204" s="455"/>
      <c r="N204" s="455"/>
      <c r="O204" s="455"/>
      <c r="P204" s="498"/>
      <c r="Q204" s="455"/>
      <c r="R204" s="491"/>
    </row>
    <row r="205" spans="1:18" ht="15.75" customHeight="1" x14ac:dyDescent="0.3">
      <c r="A205" s="173">
        <v>42691904</v>
      </c>
      <c r="B205" s="227" t="s">
        <v>95</v>
      </c>
      <c r="C205" s="347">
        <f t="shared" ref="C205:C207" si="71">SUM(D205:I205)</f>
        <v>4741968</v>
      </c>
      <c r="D205" s="251"/>
      <c r="E205" s="174"/>
      <c r="F205" s="174"/>
      <c r="G205" s="378">
        <v>1000000</v>
      </c>
      <c r="H205" s="174"/>
      <c r="I205" s="339">
        <v>3741968</v>
      </c>
      <c r="J205" s="217"/>
      <c r="K205" s="218"/>
      <c r="L205" s="440"/>
      <c r="M205" s="469"/>
      <c r="N205" s="469"/>
      <c r="O205" s="469"/>
      <c r="P205" s="498"/>
      <c r="Q205" s="469"/>
      <c r="R205" s="491"/>
    </row>
    <row r="206" spans="1:18" ht="15.75" customHeight="1" x14ac:dyDescent="0.3">
      <c r="A206" s="178">
        <v>430000</v>
      </c>
      <c r="B206" s="237" t="s">
        <v>287</v>
      </c>
      <c r="C206" s="255">
        <f>SUM(D206:I206)</f>
        <v>2000000</v>
      </c>
      <c r="D206" s="250">
        <f>D207</f>
        <v>0</v>
      </c>
      <c r="E206" s="172">
        <f t="shared" ref="E206:I206" si="72">E207</f>
        <v>0</v>
      </c>
      <c r="F206" s="172">
        <f t="shared" si="72"/>
        <v>0</v>
      </c>
      <c r="G206" s="172">
        <f t="shared" si="72"/>
        <v>0</v>
      </c>
      <c r="H206" s="172">
        <f t="shared" si="72"/>
        <v>0</v>
      </c>
      <c r="I206" s="176">
        <f t="shared" si="72"/>
        <v>2000000</v>
      </c>
      <c r="J206" s="485"/>
      <c r="K206" s="473"/>
      <c r="L206" s="499"/>
      <c r="M206" s="463"/>
      <c r="N206" s="463"/>
      <c r="O206" s="463"/>
      <c r="P206" s="463"/>
      <c r="Q206" s="463"/>
      <c r="R206" s="463"/>
    </row>
    <row r="207" spans="1:18" ht="15.75" customHeight="1" x14ac:dyDescent="0.3">
      <c r="A207" s="283">
        <v>431200</v>
      </c>
      <c r="B207" s="284" t="s">
        <v>98</v>
      </c>
      <c r="C207" s="297">
        <f t="shared" si="71"/>
        <v>2000000</v>
      </c>
      <c r="D207" s="303"/>
      <c r="E207" s="304"/>
      <c r="F207" s="304"/>
      <c r="G207" s="304"/>
      <c r="H207" s="304"/>
      <c r="I207" s="305">
        <v>2000000</v>
      </c>
      <c r="J207" s="457"/>
      <c r="K207" s="458"/>
      <c r="L207" s="464"/>
      <c r="M207" s="450"/>
      <c r="N207" s="450"/>
      <c r="O207" s="450"/>
      <c r="P207" s="450"/>
      <c r="Q207" s="450"/>
      <c r="R207" s="450"/>
    </row>
    <row r="208" spans="1:18" ht="15.75" customHeight="1" x14ac:dyDescent="0.3">
      <c r="A208" s="178">
        <v>440000</v>
      </c>
      <c r="B208" s="237" t="s">
        <v>288</v>
      </c>
      <c r="C208" s="254">
        <f>SUM(D208:I208)</f>
        <v>740267</v>
      </c>
      <c r="D208" s="250">
        <f t="shared" ref="D208:I208" si="73">D209+D217</f>
        <v>0</v>
      </c>
      <c r="E208" s="172">
        <f t="shared" si="73"/>
        <v>0</v>
      </c>
      <c r="F208" s="172">
        <f t="shared" si="73"/>
        <v>0</v>
      </c>
      <c r="G208" s="172">
        <f t="shared" si="73"/>
        <v>0</v>
      </c>
      <c r="H208" s="172">
        <f t="shared" si="73"/>
        <v>0</v>
      </c>
      <c r="I208" s="176">
        <f t="shared" si="73"/>
        <v>740267</v>
      </c>
      <c r="J208" s="485"/>
      <c r="K208" s="473"/>
      <c r="L208" s="463"/>
      <c r="M208" s="463"/>
      <c r="N208" s="463"/>
      <c r="O208" s="463"/>
      <c r="P208" s="463"/>
      <c r="Q208" s="463"/>
      <c r="R208" s="463"/>
    </row>
    <row r="209" spans="1:18" ht="15.75" customHeight="1" x14ac:dyDescent="0.3">
      <c r="A209" s="171">
        <v>441000</v>
      </c>
      <c r="B209" s="238" t="s">
        <v>289</v>
      </c>
      <c r="C209" s="254">
        <f>SUM(D209:I209)</f>
        <v>740267</v>
      </c>
      <c r="D209" s="250">
        <f t="shared" ref="D209:I209" si="74">D211+D210</f>
        <v>0</v>
      </c>
      <c r="E209" s="172">
        <f t="shared" si="74"/>
        <v>0</v>
      </c>
      <c r="F209" s="172">
        <f t="shared" si="74"/>
        <v>0</v>
      </c>
      <c r="G209" s="172">
        <f t="shared" si="74"/>
        <v>0</v>
      </c>
      <c r="H209" s="172">
        <f t="shared" si="74"/>
        <v>0</v>
      </c>
      <c r="I209" s="176">
        <f t="shared" si="74"/>
        <v>740267</v>
      </c>
      <c r="J209" s="272"/>
      <c r="K209" s="273"/>
      <c r="L209" s="463"/>
      <c r="M209" s="463"/>
      <c r="N209" s="463"/>
      <c r="O209" s="463"/>
      <c r="P209" s="463"/>
      <c r="Q209" s="463"/>
      <c r="R209" s="463"/>
    </row>
    <row r="210" spans="1:18" ht="15.75" customHeight="1" x14ac:dyDescent="0.3">
      <c r="A210" s="301">
        <v>441411</v>
      </c>
      <c r="B210" s="302" t="s">
        <v>211</v>
      </c>
      <c r="C210" s="297">
        <f>SUM(D210:I210)</f>
        <v>390267</v>
      </c>
      <c r="D210" s="303"/>
      <c r="E210" s="304"/>
      <c r="F210" s="304"/>
      <c r="G210" s="304"/>
      <c r="H210" s="304"/>
      <c r="I210" s="305">
        <v>390267</v>
      </c>
      <c r="J210" s="451"/>
      <c r="K210" s="452"/>
      <c r="L210" s="464"/>
      <c r="M210" s="450"/>
      <c r="N210" s="450"/>
      <c r="O210" s="450"/>
      <c r="P210" s="450"/>
      <c r="Q210" s="450"/>
      <c r="R210" s="450"/>
    </row>
    <row r="211" spans="1:18" ht="15.75" customHeight="1" thickBot="1" x14ac:dyDescent="0.35">
      <c r="A211" s="320">
        <v>441511</v>
      </c>
      <c r="B211" s="321" t="s">
        <v>100</v>
      </c>
      <c r="C211" s="349">
        <f>SUM(D211:I211)</f>
        <v>350000</v>
      </c>
      <c r="D211" s="381"/>
      <c r="E211" s="382"/>
      <c r="F211" s="382"/>
      <c r="G211" s="382"/>
      <c r="H211" s="382"/>
      <c r="I211" s="383">
        <v>350000</v>
      </c>
      <c r="J211" s="451"/>
      <c r="K211" s="452"/>
      <c r="L211" s="464"/>
      <c r="M211" s="450"/>
      <c r="N211" s="450"/>
      <c r="O211" s="450"/>
      <c r="P211" s="450"/>
      <c r="Q211" s="450"/>
      <c r="R211" s="450"/>
    </row>
    <row r="212" spans="1:18" ht="15.75" customHeight="1" thickBot="1" x14ac:dyDescent="0.35"/>
    <row r="213" spans="1:18" ht="15.75" customHeight="1" thickBot="1" x14ac:dyDescent="0.35">
      <c r="A213" s="648" t="s">
        <v>4</v>
      </c>
      <c r="B213" s="650" t="s">
        <v>230</v>
      </c>
      <c r="C213" s="638" t="s">
        <v>264</v>
      </c>
      <c r="D213" s="639"/>
      <c r="E213" s="639"/>
      <c r="F213" s="639"/>
      <c r="G213" s="639"/>
      <c r="H213" s="639"/>
      <c r="I213" s="640"/>
      <c r="J213" s="273"/>
      <c r="K213" s="273"/>
      <c r="L213" s="273"/>
      <c r="M213" s="515"/>
      <c r="N213" s="515"/>
      <c r="O213" s="515"/>
      <c r="P213" s="515"/>
      <c r="Q213" s="515"/>
      <c r="R213" s="515"/>
    </row>
    <row r="214" spans="1:18" ht="15.75" customHeight="1" x14ac:dyDescent="0.3">
      <c r="A214" s="649"/>
      <c r="B214" s="651"/>
      <c r="C214" s="641" t="s">
        <v>309</v>
      </c>
      <c r="D214" s="643" t="s">
        <v>265</v>
      </c>
      <c r="E214" s="644"/>
      <c r="F214" s="644"/>
      <c r="G214" s="644"/>
      <c r="H214" s="645" t="s">
        <v>233</v>
      </c>
      <c r="I214" s="646" t="s">
        <v>234</v>
      </c>
      <c r="J214" s="515"/>
      <c r="K214" s="513"/>
      <c r="L214" s="514"/>
      <c r="M214" s="273"/>
      <c r="N214" s="515"/>
      <c r="O214" s="515"/>
      <c r="P214" s="515"/>
      <c r="Q214" s="273"/>
      <c r="R214" s="273"/>
    </row>
    <row r="215" spans="1:18" ht="38.25" customHeight="1" x14ac:dyDescent="0.3">
      <c r="A215" s="649"/>
      <c r="B215" s="651"/>
      <c r="C215" s="642"/>
      <c r="D215" s="423" t="s">
        <v>266</v>
      </c>
      <c r="E215" s="424" t="s">
        <v>236</v>
      </c>
      <c r="F215" s="424" t="s">
        <v>237</v>
      </c>
      <c r="G215" s="424" t="s">
        <v>238</v>
      </c>
      <c r="H215" s="644"/>
      <c r="I215" s="647"/>
      <c r="J215" s="515"/>
      <c r="K215" s="513"/>
      <c r="L215" s="514"/>
      <c r="M215" s="272"/>
      <c r="N215" s="272"/>
      <c r="O215" s="272"/>
      <c r="P215" s="272"/>
      <c r="Q215" s="515"/>
      <c r="R215" s="515"/>
    </row>
    <row r="216" spans="1:18" ht="15.75" customHeight="1" thickBot="1" x14ac:dyDescent="0.35">
      <c r="A216" s="257" t="s">
        <v>239</v>
      </c>
      <c r="B216" s="225" t="s">
        <v>240</v>
      </c>
      <c r="C216" s="235" t="s">
        <v>241</v>
      </c>
      <c r="D216" s="233" t="s">
        <v>242</v>
      </c>
      <c r="E216" s="207" t="s">
        <v>243</v>
      </c>
      <c r="F216" s="207" t="s">
        <v>244</v>
      </c>
      <c r="G216" s="207" t="s">
        <v>245</v>
      </c>
      <c r="H216" s="207" t="s">
        <v>246</v>
      </c>
      <c r="I216" s="208" t="s">
        <v>247</v>
      </c>
      <c r="J216" s="461"/>
      <c r="K216" s="461"/>
      <c r="L216" s="462"/>
      <c r="M216" s="462"/>
      <c r="N216" s="462"/>
      <c r="O216" s="462"/>
      <c r="P216" s="462"/>
      <c r="Q216" s="462"/>
      <c r="R216" s="462"/>
    </row>
    <row r="217" spans="1:18" ht="15.75" customHeight="1" x14ac:dyDescent="0.3">
      <c r="A217" s="204">
        <v>444000</v>
      </c>
      <c r="B217" s="226" t="s">
        <v>290</v>
      </c>
      <c r="C217" s="346">
        <f t="shared" ref="C217:C223" si="75">SUM(D217:I217)</f>
        <v>0</v>
      </c>
      <c r="D217" s="335">
        <f>SUM(D218:D220)</f>
        <v>0</v>
      </c>
      <c r="E217" s="384">
        <f t="shared" ref="E217:I217" si="76">SUM(E218:E220)</f>
        <v>0</v>
      </c>
      <c r="F217" s="384">
        <f t="shared" si="76"/>
        <v>0</v>
      </c>
      <c r="G217" s="384">
        <f t="shared" si="76"/>
        <v>0</v>
      </c>
      <c r="H217" s="384">
        <f t="shared" si="76"/>
        <v>0</v>
      </c>
      <c r="I217" s="385">
        <f t="shared" si="76"/>
        <v>0</v>
      </c>
      <c r="J217" s="272"/>
      <c r="K217" s="273"/>
      <c r="L217" s="463"/>
      <c r="M217" s="463"/>
      <c r="N217" s="463"/>
      <c r="O217" s="463"/>
      <c r="P217" s="463"/>
      <c r="Q217" s="463"/>
      <c r="R217" s="463"/>
    </row>
    <row r="218" spans="1:18" ht="15.75" customHeight="1" x14ac:dyDescent="0.3">
      <c r="A218" s="283">
        <v>444100</v>
      </c>
      <c r="B218" s="284" t="s">
        <v>291</v>
      </c>
      <c r="C218" s="297">
        <f t="shared" si="75"/>
        <v>0</v>
      </c>
      <c r="D218" s="303"/>
      <c r="E218" s="304"/>
      <c r="F218" s="304"/>
      <c r="G218" s="304"/>
      <c r="H218" s="304"/>
      <c r="I218" s="305"/>
      <c r="J218" s="457"/>
      <c r="K218" s="458"/>
      <c r="L218" s="464"/>
      <c r="M218" s="450"/>
      <c r="N218" s="450"/>
      <c r="O218" s="450"/>
      <c r="P218" s="450"/>
      <c r="Q218" s="450"/>
      <c r="R218" s="450"/>
    </row>
    <row r="219" spans="1:18" ht="15.75" customHeight="1" x14ac:dyDescent="0.3">
      <c r="A219" s="283">
        <v>444200</v>
      </c>
      <c r="B219" s="284" t="s">
        <v>292</v>
      </c>
      <c r="C219" s="297">
        <f t="shared" si="75"/>
        <v>0</v>
      </c>
      <c r="D219" s="303"/>
      <c r="E219" s="304"/>
      <c r="F219" s="304"/>
      <c r="G219" s="304"/>
      <c r="H219" s="304"/>
      <c r="I219" s="305"/>
      <c r="J219" s="457"/>
      <c r="K219" s="458"/>
      <c r="L219" s="464"/>
      <c r="M219" s="450"/>
      <c r="N219" s="450"/>
      <c r="O219" s="450"/>
      <c r="P219" s="450"/>
      <c r="Q219" s="450"/>
      <c r="R219" s="450"/>
    </row>
    <row r="220" spans="1:18" ht="15.75" customHeight="1" x14ac:dyDescent="0.3">
      <c r="A220" s="283">
        <v>444300</v>
      </c>
      <c r="B220" s="284" t="s">
        <v>293</v>
      </c>
      <c r="C220" s="297">
        <f t="shared" si="75"/>
        <v>0</v>
      </c>
      <c r="D220" s="303"/>
      <c r="E220" s="304"/>
      <c r="F220" s="304"/>
      <c r="G220" s="304"/>
      <c r="H220" s="304"/>
      <c r="I220" s="305"/>
      <c r="J220" s="457"/>
      <c r="K220" s="458"/>
      <c r="L220" s="464"/>
      <c r="M220" s="450"/>
      <c r="N220" s="450"/>
      <c r="O220" s="450"/>
      <c r="P220" s="450"/>
      <c r="Q220" s="450"/>
      <c r="R220" s="450"/>
    </row>
    <row r="221" spans="1:18" ht="15.75" customHeight="1" x14ac:dyDescent="0.3">
      <c r="A221" s="171">
        <v>480000</v>
      </c>
      <c r="B221" s="237" t="s">
        <v>294</v>
      </c>
      <c r="C221" s="254">
        <f t="shared" si="75"/>
        <v>4920000</v>
      </c>
      <c r="D221" s="250">
        <f t="shared" ref="D221:I221" si="77">D222+D230</f>
        <v>0</v>
      </c>
      <c r="E221" s="172">
        <f t="shared" si="77"/>
        <v>0</v>
      </c>
      <c r="F221" s="172">
        <f t="shared" si="77"/>
        <v>0</v>
      </c>
      <c r="G221" s="172">
        <f t="shared" si="77"/>
        <v>0</v>
      </c>
      <c r="H221" s="172">
        <f t="shared" si="77"/>
        <v>0</v>
      </c>
      <c r="I221" s="176">
        <f t="shared" si="77"/>
        <v>4920000</v>
      </c>
      <c r="J221" s="272"/>
      <c r="K221" s="473"/>
      <c r="L221" s="463"/>
      <c r="M221" s="463"/>
      <c r="N221" s="463"/>
      <c r="O221" s="463"/>
      <c r="P221" s="463"/>
      <c r="Q221" s="463"/>
      <c r="R221" s="463"/>
    </row>
    <row r="222" spans="1:18" ht="15.75" customHeight="1" x14ac:dyDescent="0.3">
      <c r="A222" s="171">
        <v>482000</v>
      </c>
      <c r="B222" s="238" t="s">
        <v>295</v>
      </c>
      <c r="C222" s="254">
        <f t="shared" si="75"/>
        <v>4220000</v>
      </c>
      <c r="D222" s="250">
        <f>SUM(D223)+D226</f>
        <v>0</v>
      </c>
      <c r="E222" s="250">
        <f t="shared" ref="E222:I222" si="78">SUM(E223)+E226</f>
        <v>0</v>
      </c>
      <c r="F222" s="250">
        <f t="shared" si="78"/>
        <v>0</v>
      </c>
      <c r="G222" s="250">
        <f t="shared" si="78"/>
        <v>0</v>
      </c>
      <c r="H222" s="250">
        <f t="shared" si="78"/>
        <v>0</v>
      </c>
      <c r="I222" s="280">
        <f t="shared" si="78"/>
        <v>4220000</v>
      </c>
      <c r="J222" s="272"/>
      <c r="K222" s="273"/>
      <c r="L222" s="463"/>
      <c r="M222" s="463"/>
      <c r="N222" s="463"/>
      <c r="O222" s="463"/>
      <c r="P222" s="463"/>
      <c r="Q222" s="463"/>
      <c r="R222" s="463"/>
    </row>
    <row r="223" spans="1:18" ht="15.75" customHeight="1" x14ac:dyDescent="0.3">
      <c r="A223" s="285">
        <v>482100</v>
      </c>
      <c r="B223" s="286" t="s">
        <v>341</v>
      </c>
      <c r="C223" s="297">
        <f t="shared" si="75"/>
        <v>2620000</v>
      </c>
      <c r="D223" s="298">
        <f>SUM(D224:D225)</f>
        <v>0</v>
      </c>
      <c r="E223" s="298">
        <f t="shared" ref="E223:I223" si="79">SUM(E224:E225)</f>
        <v>0</v>
      </c>
      <c r="F223" s="298">
        <f t="shared" si="79"/>
        <v>0</v>
      </c>
      <c r="G223" s="298">
        <f t="shared" si="79"/>
        <v>0</v>
      </c>
      <c r="H223" s="298">
        <f t="shared" si="79"/>
        <v>0</v>
      </c>
      <c r="I223" s="306">
        <f t="shared" si="79"/>
        <v>2620000</v>
      </c>
      <c r="J223" s="457"/>
      <c r="K223" s="458"/>
      <c r="L223" s="464"/>
      <c r="M223" s="464"/>
      <c r="N223" s="464"/>
      <c r="O223" s="464"/>
      <c r="P223" s="464"/>
      <c r="Q223" s="464"/>
      <c r="R223" s="464"/>
    </row>
    <row r="224" spans="1:18" ht="15.75" customHeight="1" x14ac:dyDescent="0.3">
      <c r="A224" s="173">
        <v>482131</v>
      </c>
      <c r="B224" s="227" t="s">
        <v>102</v>
      </c>
      <c r="C224" s="347">
        <f t="shared" ref="C224:C275" si="80">SUM(D224:I224)</f>
        <v>120000</v>
      </c>
      <c r="D224" s="251"/>
      <c r="E224" s="174"/>
      <c r="F224" s="174"/>
      <c r="G224" s="174"/>
      <c r="H224" s="174"/>
      <c r="I224" s="334">
        <v>120000</v>
      </c>
      <c r="J224" s="217"/>
      <c r="K224" s="218"/>
      <c r="L224" s="440"/>
      <c r="M224" s="469"/>
      <c r="N224" s="469"/>
      <c r="O224" s="469"/>
      <c r="P224" s="469"/>
      <c r="Q224" s="469"/>
      <c r="R224" s="442"/>
    </row>
    <row r="225" spans="1:59" ht="15.75" customHeight="1" x14ac:dyDescent="0.3">
      <c r="A225" s="173">
        <v>482191</v>
      </c>
      <c r="B225" s="227" t="s">
        <v>103</v>
      </c>
      <c r="C225" s="347">
        <f t="shared" si="80"/>
        <v>2500000</v>
      </c>
      <c r="D225" s="251"/>
      <c r="E225" s="174"/>
      <c r="F225" s="174"/>
      <c r="G225" s="174"/>
      <c r="H225" s="174"/>
      <c r="I225" s="334">
        <v>2500000</v>
      </c>
      <c r="J225" s="217"/>
      <c r="K225" s="218"/>
      <c r="L225" s="440"/>
      <c r="M225" s="469"/>
      <c r="N225" s="469"/>
      <c r="O225" s="469"/>
      <c r="P225" s="469"/>
      <c r="Q225" s="469"/>
      <c r="R225" s="442"/>
    </row>
    <row r="226" spans="1:59" ht="15.75" customHeight="1" x14ac:dyDescent="0.3">
      <c r="A226" s="318">
        <v>482200</v>
      </c>
      <c r="B226" s="319" t="s">
        <v>104</v>
      </c>
      <c r="C226" s="436">
        <f t="shared" si="80"/>
        <v>1600000</v>
      </c>
      <c r="D226" s="437">
        <f>SUM(D227:D229)</f>
        <v>0</v>
      </c>
      <c r="E226" s="437">
        <f t="shared" ref="E226:I226" si="81">SUM(E227:E229)</f>
        <v>0</v>
      </c>
      <c r="F226" s="437">
        <f t="shared" si="81"/>
        <v>0</v>
      </c>
      <c r="G226" s="437">
        <f t="shared" si="81"/>
        <v>0</v>
      </c>
      <c r="H226" s="437">
        <f t="shared" si="81"/>
        <v>0</v>
      </c>
      <c r="I226" s="521">
        <f t="shared" si="81"/>
        <v>1600000</v>
      </c>
      <c r="J226" s="451"/>
      <c r="K226" s="452"/>
      <c r="L226" s="464"/>
      <c r="M226" s="450"/>
      <c r="N226" s="450"/>
      <c r="O226" s="450"/>
      <c r="P226" s="450"/>
      <c r="Q226" s="450"/>
      <c r="R226" s="450"/>
    </row>
    <row r="227" spans="1:59" ht="15.75" customHeight="1" x14ac:dyDescent="0.3">
      <c r="A227" s="278">
        <v>482200</v>
      </c>
      <c r="B227" s="279" t="s">
        <v>104</v>
      </c>
      <c r="C227" s="390">
        <f t="shared" ref="C227:C229" si="82">SUM(D227:I227)</f>
        <v>1600000</v>
      </c>
      <c r="D227" s="379"/>
      <c r="E227" s="380"/>
      <c r="F227" s="380"/>
      <c r="G227" s="380"/>
      <c r="H227" s="380"/>
      <c r="I227" s="433">
        <v>1600000</v>
      </c>
      <c r="J227" s="500"/>
      <c r="K227" s="501"/>
      <c r="L227" s="502"/>
      <c r="M227" s="503"/>
      <c r="N227" s="503"/>
      <c r="O227" s="503"/>
      <c r="P227" s="503"/>
      <c r="Q227" s="503"/>
      <c r="R227" s="503"/>
    </row>
    <row r="228" spans="1:59" ht="15.75" customHeight="1" x14ac:dyDescent="0.3">
      <c r="A228" s="435">
        <v>482231</v>
      </c>
      <c r="B228" s="520" t="s">
        <v>357</v>
      </c>
      <c r="C228" s="390">
        <f t="shared" si="82"/>
        <v>0</v>
      </c>
      <c r="D228" s="434"/>
      <c r="E228" s="434"/>
      <c r="F228" s="434"/>
      <c r="G228" s="434"/>
      <c r="H228" s="434"/>
      <c r="I228" s="522"/>
      <c r="J228" s="504"/>
      <c r="K228" s="505"/>
      <c r="L228" s="502"/>
      <c r="M228" s="506"/>
      <c r="N228" s="506"/>
      <c r="O228" s="506"/>
      <c r="P228" s="506"/>
      <c r="Q228" s="506"/>
      <c r="R228" s="506"/>
    </row>
    <row r="229" spans="1:59" s="195" customFormat="1" ht="19.5" customHeight="1" x14ac:dyDescent="0.3">
      <c r="A229" s="435">
        <v>482251</v>
      </c>
      <c r="B229" s="520" t="s">
        <v>358</v>
      </c>
      <c r="C229" s="390">
        <f t="shared" si="82"/>
        <v>0</v>
      </c>
      <c r="D229" s="434"/>
      <c r="E229" s="434"/>
      <c r="F229" s="434"/>
      <c r="G229" s="434"/>
      <c r="H229" s="434"/>
      <c r="I229" s="522"/>
      <c r="J229" s="504"/>
      <c r="K229" s="505"/>
      <c r="L229" s="502"/>
      <c r="M229" s="506"/>
      <c r="N229" s="506"/>
      <c r="O229" s="506"/>
      <c r="P229" s="506"/>
      <c r="Q229" s="506"/>
      <c r="R229" s="506"/>
      <c r="S229" s="276"/>
      <c r="T229" s="276"/>
      <c r="U229" s="276"/>
      <c r="V229" s="276"/>
      <c r="W229" s="276"/>
      <c r="X229" s="276"/>
      <c r="Y229" s="276"/>
      <c r="Z229" s="276"/>
      <c r="AA229" s="276"/>
      <c r="AB229" s="276"/>
      <c r="AC229" s="276"/>
      <c r="AD229" s="276"/>
      <c r="AE229" s="276"/>
      <c r="AF229" s="276"/>
      <c r="AG229" s="276"/>
      <c r="AH229" s="276"/>
      <c r="AI229" s="276"/>
      <c r="AJ229" s="276"/>
      <c r="AK229" s="276"/>
      <c r="AL229" s="276"/>
      <c r="AM229" s="276"/>
      <c r="AN229" s="276"/>
      <c r="AO229" s="276"/>
      <c r="AP229" s="276"/>
      <c r="AQ229" s="276"/>
      <c r="AR229" s="276"/>
      <c r="AS229" s="276"/>
      <c r="AT229" s="276"/>
      <c r="AU229" s="276"/>
      <c r="AV229" s="276"/>
      <c r="AW229" s="276"/>
      <c r="AX229" s="276"/>
      <c r="AY229" s="276"/>
      <c r="AZ229" s="276"/>
      <c r="BA229" s="276"/>
      <c r="BB229" s="276"/>
      <c r="BC229" s="276"/>
      <c r="BD229" s="276"/>
      <c r="BE229" s="276"/>
      <c r="BF229" s="276"/>
      <c r="BG229" s="205"/>
    </row>
    <row r="230" spans="1:59" ht="17.25" customHeight="1" x14ac:dyDescent="0.3">
      <c r="A230" s="171">
        <v>483000</v>
      </c>
      <c r="B230" s="238" t="s">
        <v>296</v>
      </c>
      <c r="C230" s="254">
        <f t="shared" ref="C230:C248" si="83">SUM(D230:I230)</f>
        <v>700000</v>
      </c>
      <c r="D230" s="250">
        <f t="shared" ref="D230:I230" si="84">D231</f>
        <v>0</v>
      </c>
      <c r="E230" s="172">
        <f t="shared" si="84"/>
        <v>0</v>
      </c>
      <c r="F230" s="172">
        <f t="shared" si="84"/>
        <v>0</v>
      </c>
      <c r="G230" s="172">
        <f t="shared" si="84"/>
        <v>0</v>
      </c>
      <c r="H230" s="172">
        <f t="shared" si="84"/>
        <v>0</v>
      </c>
      <c r="I230" s="176">
        <f t="shared" si="84"/>
        <v>700000</v>
      </c>
      <c r="J230" s="272"/>
      <c r="K230" s="273"/>
      <c r="L230" s="463"/>
      <c r="M230" s="463"/>
      <c r="N230" s="463"/>
      <c r="O230" s="463"/>
      <c r="P230" s="463"/>
      <c r="Q230" s="463"/>
      <c r="R230" s="463"/>
    </row>
    <row r="231" spans="1:59" ht="17.25" customHeight="1" thickBot="1" x14ac:dyDescent="0.35">
      <c r="A231" s="295">
        <v>483100</v>
      </c>
      <c r="B231" s="296" t="s">
        <v>297</v>
      </c>
      <c r="C231" s="349">
        <f t="shared" si="83"/>
        <v>700000</v>
      </c>
      <c r="D231" s="342"/>
      <c r="E231" s="343"/>
      <c r="F231" s="343"/>
      <c r="G231" s="343"/>
      <c r="H231" s="343"/>
      <c r="I231" s="344">
        <v>700000</v>
      </c>
      <c r="J231" s="457"/>
      <c r="K231" s="458"/>
      <c r="L231" s="464"/>
      <c r="M231" s="450"/>
      <c r="N231" s="450"/>
      <c r="O231" s="450"/>
      <c r="P231" s="450"/>
      <c r="Q231" s="450"/>
      <c r="R231" s="450"/>
    </row>
    <row r="232" spans="1:59" ht="17.25" customHeight="1" thickBot="1" x14ac:dyDescent="0.35">
      <c r="A232" s="202">
        <v>500000</v>
      </c>
      <c r="B232" s="239" t="s">
        <v>298</v>
      </c>
      <c r="C232" s="386">
        <f t="shared" si="83"/>
        <v>78151728</v>
      </c>
      <c r="D232" s="387">
        <f t="shared" ref="D232:I232" si="85">D233+D272</f>
        <v>0</v>
      </c>
      <c r="E232" s="388">
        <f t="shared" si="85"/>
        <v>7096980</v>
      </c>
      <c r="F232" s="388">
        <f t="shared" si="85"/>
        <v>0</v>
      </c>
      <c r="G232" s="388">
        <f t="shared" si="85"/>
        <v>0</v>
      </c>
      <c r="H232" s="388">
        <f t="shared" si="85"/>
        <v>0</v>
      </c>
      <c r="I232" s="389">
        <f t="shared" si="85"/>
        <v>71054748</v>
      </c>
      <c r="J232" s="471"/>
      <c r="K232" s="210"/>
      <c r="L232" s="507"/>
      <c r="M232" s="507"/>
      <c r="N232" s="507"/>
      <c r="O232" s="507"/>
      <c r="P232" s="507"/>
      <c r="Q232" s="507"/>
      <c r="R232" s="507"/>
    </row>
    <row r="233" spans="1:59" ht="26.25" customHeight="1" x14ac:dyDescent="0.3">
      <c r="A233" s="203">
        <v>510000</v>
      </c>
      <c r="B233" s="240" t="s">
        <v>299</v>
      </c>
      <c r="C233" s="346">
        <f t="shared" si="83"/>
        <v>76536417</v>
      </c>
      <c r="D233" s="335">
        <f t="shared" ref="D233:I233" si="86">D234+D261</f>
        <v>0</v>
      </c>
      <c r="E233" s="384">
        <f t="shared" si="86"/>
        <v>7096980</v>
      </c>
      <c r="F233" s="384">
        <f t="shared" si="86"/>
        <v>0</v>
      </c>
      <c r="G233" s="384">
        <f t="shared" si="86"/>
        <v>0</v>
      </c>
      <c r="H233" s="384">
        <f t="shared" si="86"/>
        <v>0</v>
      </c>
      <c r="I233" s="385">
        <f t="shared" si="86"/>
        <v>69439437</v>
      </c>
      <c r="J233" s="485"/>
      <c r="K233" s="473"/>
      <c r="L233" s="463"/>
      <c r="M233" s="463"/>
      <c r="N233" s="463"/>
      <c r="O233" s="463"/>
      <c r="P233" s="463"/>
      <c r="Q233" s="463"/>
      <c r="R233" s="463"/>
    </row>
    <row r="234" spans="1:59" ht="18.75" customHeight="1" x14ac:dyDescent="0.3">
      <c r="A234" s="171">
        <v>511000</v>
      </c>
      <c r="B234" s="238" t="s">
        <v>313</v>
      </c>
      <c r="C234" s="254">
        <f t="shared" si="83"/>
        <v>47898000</v>
      </c>
      <c r="D234" s="250">
        <f t="shared" ref="D234:I234" si="87">D235+D247</f>
        <v>0</v>
      </c>
      <c r="E234" s="250">
        <f t="shared" si="87"/>
        <v>0</v>
      </c>
      <c r="F234" s="250">
        <f t="shared" si="87"/>
        <v>0</v>
      </c>
      <c r="G234" s="250">
        <f t="shared" si="87"/>
        <v>0</v>
      </c>
      <c r="H234" s="250">
        <f t="shared" si="87"/>
        <v>0</v>
      </c>
      <c r="I234" s="280">
        <f t="shared" si="87"/>
        <v>47898000</v>
      </c>
      <c r="J234" s="272"/>
      <c r="K234" s="273"/>
      <c r="L234" s="463"/>
      <c r="M234" s="463"/>
      <c r="N234" s="463"/>
      <c r="O234" s="463"/>
      <c r="P234" s="463"/>
      <c r="Q234" s="463"/>
      <c r="R234" s="463"/>
    </row>
    <row r="235" spans="1:59" ht="29.25" customHeight="1" x14ac:dyDescent="0.3">
      <c r="A235" s="285">
        <v>511300</v>
      </c>
      <c r="B235" s="286" t="s">
        <v>339</v>
      </c>
      <c r="C235" s="297">
        <f t="shared" si="83"/>
        <v>41900000</v>
      </c>
      <c r="D235" s="298">
        <f t="shared" ref="D235:I235" si="88">SUM(D236:D246)</f>
        <v>0</v>
      </c>
      <c r="E235" s="299">
        <f t="shared" si="88"/>
        <v>0</v>
      </c>
      <c r="F235" s="299">
        <f t="shared" si="88"/>
        <v>0</v>
      </c>
      <c r="G235" s="299">
        <f t="shared" si="88"/>
        <v>0</v>
      </c>
      <c r="H235" s="299">
        <f t="shared" si="88"/>
        <v>0</v>
      </c>
      <c r="I235" s="300">
        <f t="shared" si="88"/>
        <v>41900000</v>
      </c>
      <c r="J235" s="457"/>
      <c r="K235" s="458"/>
      <c r="L235" s="464"/>
      <c r="M235" s="464"/>
      <c r="N235" s="464"/>
      <c r="O235" s="464"/>
      <c r="P235" s="464"/>
      <c r="Q235" s="464"/>
      <c r="R235" s="464"/>
    </row>
    <row r="236" spans="1:59" ht="29.25" customHeight="1" x14ac:dyDescent="0.3">
      <c r="A236" s="173" t="s">
        <v>144</v>
      </c>
      <c r="B236" s="227" t="s">
        <v>300</v>
      </c>
      <c r="C236" s="390">
        <f t="shared" si="83"/>
        <v>6000000</v>
      </c>
      <c r="D236" s="251"/>
      <c r="E236" s="174"/>
      <c r="F236" s="174"/>
      <c r="G236" s="378"/>
      <c r="H236" s="174"/>
      <c r="I236" s="339">
        <v>6000000</v>
      </c>
      <c r="J236" s="217"/>
      <c r="K236" s="218"/>
      <c r="L236" s="508"/>
      <c r="M236" s="469"/>
      <c r="N236" s="469"/>
      <c r="O236" s="469"/>
      <c r="P236" s="498"/>
      <c r="Q236" s="469"/>
      <c r="R236" s="491"/>
    </row>
    <row r="237" spans="1:59" ht="18.75" customHeight="1" x14ac:dyDescent="0.3">
      <c r="A237" s="173" t="s">
        <v>187</v>
      </c>
      <c r="B237" s="227" t="s">
        <v>301</v>
      </c>
      <c r="C237" s="390">
        <f t="shared" si="83"/>
        <v>2400000</v>
      </c>
      <c r="D237" s="251"/>
      <c r="E237" s="174"/>
      <c r="F237" s="174"/>
      <c r="G237" s="378"/>
      <c r="H237" s="174"/>
      <c r="I237" s="339">
        <v>2400000</v>
      </c>
      <c r="J237" s="217"/>
      <c r="K237" s="218"/>
      <c r="L237" s="508"/>
      <c r="M237" s="469"/>
      <c r="N237" s="469"/>
      <c r="O237" s="469"/>
      <c r="P237" s="498"/>
      <c r="Q237" s="469"/>
      <c r="R237" s="491"/>
    </row>
    <row r="238" spans="1:59" ht="24.75" customHeight="1" x14ac:dyDescent="0.3">
      <c r="A238" s="173" t="s">
        <v>146</v>
      </c>
      <c r="B238" s="227" t="s">
        <v>302</v>
      </c>
      <c r="C238" s="390">
        <f t="shared" si="83"/>
        <v>7200000</v>
      </c>
      <c r="D238" s="251"/>
      <c r="E238" s="174"/>
      <c r="F238" s="174"/>
      <c r="G238" s="378"/>
      <c r="H238" s="174"/>
      <c r="I238" s="339">
        <v>7200000</v>
      </c>
      <c r="J238" s="217"/>
      <c r="K238" s="218"/>
      <c r="L238" s="508"/>
      <c r="M238" s="469"/>
      <c r="N238" s="469"/>
      <c r="O238" s="469"/>
      <c r="P238" s="498"/>
      <c r="Q238" s="469"/>
      <c r="R238" s="491"/>
    </row>
    <row r="239" spans="1:59" ht="29.25" customHeight="1" x14ac:dyDescent="0.3">
      <c r="A239" s="173" t="s">
        <v>145</v>
      </c>
      <c r="B239" s="227" t="s">
        <v>303</v>
      </c>
      <c r="C239" s="390">
        <f t="shared" si="83"/>
        <v>1700000</v>
      </c>
      <c r="D239" s="251"/>
      <c r="E239" s="174"/>
      <c r="F239" s="174"/>
      <c r="G239" s="378"/>
      <c r="H239" s="174"/>
      <c r="I239" s="339">
        <v>1700000</v>
      </c>
      <c r="J239" s="217"/>
      <c r="K239" s="218"/>
      <c r="L239" s="508"/>
      <c r="M239" s="469"/>
      <c r="N239" s="469"/>
      <c r="O239" s="469"/>
      <c r="P239" s="498"/>
      <c r="Q239" s="469"/>
      <c r="R239" s="491"/>
    </row>
    <row r="240" spans="1:59" ht="18.75" customHeight="1" x14ac:dyDescent="0.3">
      <c r="A240" s="173" t="s">
        <v>147</v>
      </c>
      <c r="B240" s="227" t="s">
        <v>304</v>
      </c>
      <c r="C240" s="390">
        <f t="shared" si="83"/>
        <v>1200000</v>
      </c>
      <c r="D240" s="251"/>
      <c r="E240" s="174"/>
      <c r="F240" s="174"/>
      <c r="G240" s="378"/>
      <c r="H240" s="174"/>
      <c r="I240" s="339">
        <v>1200000</v>
      </c>
      <c r="J240" s="217"/>
      <c r="K240" s="218"/>
      <c r="L240" s="508"/>
      <c r="M240" s="469"/>
      <c r="N240" s="469"/>
      <c r="O240" s="469"/>
      <c r="P240" s="498"/>
      <c r="Q240" s="469"/>
      <c r="R240" s="491"/>
    </row>
    <row r="241" spans="1:18" ht="18.75" customHeight="1" x14ac:dyDescent="0.3">
      <c r="A241" s="173" t="s">
        <v>184</v>
      </c>
      <c r="B241" s="227" t="s">
        <v>185</v>
      </c>
      <c r="C241" s="390">
        <f t="shared" si="83"/>
        <v>3600000</v>
      </c>
      <c r="D241" s="251"/>
      <c r="E241" s="174"/>
      <c r="F241" s="174"/>
      <c r="G241" s="378"/>
      <c r="H241" s="174"/>
      <c r="I241" s="339">
        <v>3600000</v>
      </c>
      <c r="J241" s="217"/>
      <c r="K241" s="218"/>
      <c r="L241" s="508"/>
      <c r="M241" s="469"/>
      <c r="N241" s="469"/>
      <c r="O241" s="469"/>
      <c r="P241" s="498"/>
      <c r="Q241" s="469"/>
      <c r="R241" s="491"/>
    </row>
    <row r="242" spans="1:18" ht="18.75" customHeight="1" x14ac:dyDescent="0.3">
      <c r="A242" s="173" t="s">
        <v>148</v>
      </c>
      <c r="B242" s="227" t="s">
        <v>159</v>
      </c>
      <c r="C242" s="390">
        <f t="shared" si="83"/>
        <v>6000000</v>
      </c>
      <c r="D242" s="251"/>
      <c r="E242" s="174"/>
      <c r="F242" s="174"/>
      <c r="G242" s="378"/>
      <c r="H242" s="174"/>
      <c r="I242" s="339">
        <v>6000000</v>
      </c>
      <c r="J242" s="217"/>
      <c r="K242" s="218"/>
      <c r="L242" s="508"/>
      <c r="M242" s="469"/>
      <c r="N242" s="469"/>
      <c r="O242" s="469"/>
      <c r="P242" s="498"/>
      <c r="Q242" s="469"/>
      <c r="R242" s="491"/>
    </row>
    <row r="243" spans="1:18" ht="18.75" customHeight="1" x14ac:dyDescent="0.3">
      <c r="A243" s="173" t="s">
        <v>148</v>
      </c>
      <c r="B243" s="227" t="s">
        <v>199</v>
      </c>
      <c r="C243" s="390">
        <f t="shared" si="83"/>
        <v>1800000</v>
      </c>
      <c r="D243" s="251"/>
      <c r="E243" s="174"/>
      <c r="F243" s="174"/>
      <c r="G243" s="378"/>
      <c r="H243" s="174"/>
      <c r="I243" s="339">
        <v>1800000</v>
      </c>
      <c r="J243" s="217"/>
      <c r="K243" s="218"/>
      <c r="L243" s="508"/>
      <c r="M243" s="469"/>
      <c r="N243" s="469"/>
      <c r="O243" s="469"/>
      <c r="P243" s="498"/>
      <c r="Q243" s="469"/>
      <c r="R243" s="491"/>
    </row>
    <row r="244" spans="1:18" ht="18.75" customHeight="1" x14ac:dyDescent="0.3">
      <c r="A244" s="173" t="s">
        <v>191</v>
      </c>
      <c r="B244" s="227" t="s">
        <v>192</v>
      </c>
      <c r="C244" s="390">
        <f t="shared" si="83"/>
        <v>3600000</v>
      </c>
      <c r="D244" s="251"/>
      <c r="E244" s="174"/>
      <c r="F244" s="174"/>
      <c r="G244" s="378"/>
      <c r="H244" s="174"/>
      <c r="I244" s="339">
        <v>3600000</v>
      </c>
      <c r="J244" s="217"/>
      <c r="K244" s="218"/>
      <c r="L244" s="508"/>
      <c r="M244" s="469"/>
      <c r="N244" s="469"/>
      <c r="O244" s="469"/>
      <c r="P244" s="498"/>
      <c r="Q244" s="469"/>
      <c r="R244" s="491"/>
    </row>
    <row r="245" spans="1:18" ht="18.75" customHeight="1" x14ac:dyDescent="0.3">
      <c r="A245" s="173" t="s">
        <v>193</v>
      </c>
      <c r="B245" s="227" t="s">
        <v>194</v>
      </c>
      <c r="C245" s="390">
        <f t="shared" si="83"/>
        <v>3600000</v>
      </c>
      <c r="D245" s="251"/>
      <c r="E245" s="174"/>
      <c r="F245" s="174"/>
      <c r="G245" s="378"/>
      <c r="H245" s="174"/>
      <c r="I245" s="339">
        <v>3600000</v>
      </c>
      <c r="J245" s="217"/>
      <c r="K245" s="218"/>
      <c r="L245" s="508"/>
      <c r="M245" s="469"/>
      <c r="N245" s="469"/>
      <c r="O245" s="469"/>
      <c r="P245" s="498"/>
      <c r="Q245" s="469"/>
      <c r="R245" s="491"/>
    </row>
    <row r="246" spans="1:18" ht="18.75" customHeight="1" x14ac:dyDescent="0.3">
      <c r="A246" s="173" t="s">
        <v>189</v>
      </c>
      <c r="B246" s="227" t="s">
        <v>190</v>
      </c>
      <c r="C246" s="390">
        <f t="shared" si="83"/>
        <v>4800000</v>
      </c>
      <c r="D246" s="251"/>
      <c r="E246" s="174"/>
      <c r="F246" s="174"/>
      <c r="G246" s="378"/>
      <c r="H246" s="174"/>
      <c r="I246" s="339">
        <v>4800000</v>
      </c>
      <c r="J246" s="217"/>
      <c r="K246" s="218"/>
      <c r="L246" s="508"/>
      <c r="M246" s="469"/>
      <c r="N246" s="469"/>
      <c r="O246" s="469"/>
      <c r="P246" s="498"/>
      <c r="Q246" s="469"/>
      <c r="R246" s="491"/>
    </row>
    <row r="247" spans="1:18" ht="18.75" customHeight="1" x14ac:dyDescent="0.3">
      <c r="A247" s="285">
        <v>511400</v>
      </c>
      <c r="B247" s="286" t="s">
        <v>345</v>
      </c>
      <c r="C247" s="391">
        <f t="shared" si="83"/>
        <v>5998000</v>
      </c>
      <c r="D247" s="523">
        <f t="shared" ref="D247:I247" si="89">SUM(D248)</f>
        <v>0</v>
      </c>
      <c r="E247" s="523">
        <f t="shared" si="89"/>
        <v>0</v>
      </c>
      <c r="F247" s="523">
        <f t="shared" si="89"/>
        <v>0</v>
      </c>
      <c r="G247" s="523">
        <f t="shared" si="89"/>
        <v>0</v>
      </c>
      <c r="H247" s="523">
        <f t="shared" si="89"/>
        <v>0</v>
      </c>
      <c r="I247" s="524">
        <f t="shared" si="89"/>
        <v>5998000</v>
      </c>
      <c r="J247" s="457"/>
      <c r="K247" s="458"/>
      <c r="L247" s="464"/>
      <c r="M247" s="450"/>
      <c r="N247" s="450"/>
      <c r="O247" s="450"/>
      <c r="P247" s="450"/>
      <c r="Q247" s="450"/>
      <c r="R247" s="450"/>
    </row>
    <row r="248" spans="1:18" ht="18.75" customHeight="1" thickBot="1" x14ac:dyDescent="0.35">
      <c r="A248" s="261">
        <v>511431</v>
      </c>
      <c r="B248" s="262" t="s">
        <v>181</v>
      </c>
      <c r="C248" s="392">
        <f t="shared" si="83"/>
        <v>5998000</v>
      </c>
      <c r="D248" s="393"/>
      <c r="E248" s="394"/>
      <c r="F248" s="394"/>
      <c r="G248" s="395"/>
      <c r="H248" s="394"/>
      <c r="I248" s="396">
        <v>5998000</v>
      </c>
      <c r="J248" s="453"/>
      <c r="K248" s="454"/>
      <c r="L248" s="508"/>
      <c r="M248" s="455"/>
      <c r="N248" s="455"/>
      <c r="O248" s="455"/>
      <c r="P248" s="456"/>
      <c r="Q248" s="455"/>
      <c r="R248" s="456"/>
    </row>
    <row r="249" spans="1:18" ht="18.75" customHeight="1" x14ac:dyDescent="0.3">
      <c r="A249" s="217"/>
      <c r="B249" s="218"/>
      <c r="C249" s="219"/>
      <c r="D249" s="220"/>
      <c r="E249" s="220"/>
      <c r="F249" s="220"/>
      <c r="G249" s="221"/>
      <c r="H249" s="220"/>
      <c r="I249" s="221"/>
      <c r="L249" s="274"/>
      <c r="M249" s="275"/>
    </row>
    <row r="250" spans="1:18" ht="18.75" customHeight="1" x14ac:dyDescent="0.3">
      <c r="A250" s="217"/>
      <c r="B250" s="218"/>
      <c r="C250" s="219"/>
      <c r="D250" s="220"/>
      <c r="E250" s="220"/>
      <c r="F250" s="220"/>
      <c r="G250" s="221"/>
      <c r="H250" s="220"/>
      <c r="I250" s="221"/>
      <c r="L250" s="274"/>
      <c r="M250" s="275"/>
    </row>
    <row r="251" spans="1:18" ht="18.75" customHeight="1" x14ac:dyDescent="0.3">
      <c r="A251" s="217"/>
      <c r="B251" s="218"/>
      <c r="C251" s="219"/>
      <c r="D251" s="220"/>
      <c r="E251" s="220"/>
      <c r="F251" s="220"/>
      <c r="G251" s="221"/>
      <c r="H251" s="220"/>
      <c r="I251" s="221"/>
      <c r="L251" s="274"/>
      <c r="M251" s="275"/>
    </row>
    <row r="252" spans="1:18" ht="18.75" customHeight="1" x14ac:dyDescent="0.3">
      <c r="A252" s="217"/>
      <c r="B252" s="218"/>
      <c r="C252" s="219"/>
      <c r="D252" s="220"/>
      <c r="E252" s="220"/>
      <c r="F252" s="220"/>
      <c r="G252" s="221"/>
      <c r="H252" s="220"/>
      <c r="I252" s="221"/>
      <c r="L252" s="274"/>
      <c r="M252" s="275"/>
    </row>
    <row r="253" spans="1:18" ht="18.75" customHeight="1" x14ac:dyDescent="0.3">
      <c r="A253" s="217"/>
      <c r="B253" s="218"/>
      <c r="C253" s="219"/>
      <c r="D253" s="220"/>
      <c r="E253" s="220"/>
      <c r="F253" s="220"/>
      <c r="G253" s="221"/>
      <c r="H253" s="220"/>
      <c r="I253" s="221"/>
      <c r="L253" s="274"/>
      <c r="M253" s="275"/>
    </row>
    <row r="254" spans="1:18" ht="18.75" customHeight="1" x14ac:dyDescent="0.3">
      <c r="A254" s="217"/>
      <c r="B254" s="218"/>
      <c r="C254" s="219"/>
      <c r="D254" s="220"/>
      <c r="E254" s="220"/>
      <c r="F254" s="220"/>
      <c r="G254" s="221"/>
      <c r="H254" s="220"/>
      <c r="I254" s="221"/>
      <c r="L254" s="274"/>
      <c r="M254" s="275"/>
    </row>
    <row r="255" spans="1:18" ht="18.75" customHeight="1" x14ac:dyDescent="0.3">
      <c r="A255" s="217"/>
      <c r="B255" s="218"/>
      <c r="C255" s="219"/>
      <c r="D255" s="220"/>
      <c r="E255" s="220"/>
      <c r="F255" s="220"/>
      <c r="G255" s="221"/>
      <c r="H255" s="220"/>
      <c r="I255" s="221"/>
      <c r="L255" s="274"/>
      <c r="M255" s="275"/>
    </row>
    <row r="256" spans="1:18" ht="18.75" customHeight="1" thickBot="1" x14ac:dyDescent="0.35">
      <c r="A256" s="217"/>
      <c r="B256" s="218"/>
      <c r="C256" s="219"/>
      <c r="D256" s="220"/>
      <c r="E256" s="220"/>
      <c r="F256" s="220"/>
      <c r="G256" s="221"/>
      <c r="H256" s="220"/>
      <c r="I256" s="221"/>
      <c r="L256" s="274"/>
      <c r="M256" s="275"/>
    </row>
    <row r="257" spans="1:18" ht="15" thickBot="1" x14ac:dyDescent="0.35">
      <c r="A257" s="634" t="s">
        <v>4</v>
      </c>
      <c r="B257" s="636" t="s">
        <v>230</v>
      </c>
      <c r="C257" s="638" t="s">
        <v>264</v>
      </c>
      <c r="D257" s="639"/>
      <c r="E257" s="639"/>
      <c r="F257" s="639"/>
      <c r="G257" s="639"/>
      <c r="H257" s="639"/>
      <c r="I257" s="640"/>
      <c r="J257" s="516"/>
      <c r="K257" s="517"/>
      <c r="L257" s="273"/>
      <c r="M257" s="515"/>
      <c r="N257" s="515"/>
      <c r="O257" s="515"/>
      <c r="P257" s="515"/>
      <c r="Q257" s="515"/>
      <c r="R257" s="515"/>
    </row>
    <row r="258" spans="1:18" ht="15" customHeight="1" x14ac:dyDescent="0.3">
      <c r="A258" s="635"/>
      <c r="B258" s="637"/>
      <c r="C258" s="641" t="s">
        <v>309</v>
      </c>
      <c r="D258" s="643" t="s">
        <v>265</v>
      </c>
      <c r="E258" s="644"/>
      <c r="F258" s="644"/>
      <c r="G258" s="644"/>
      <c r="H258" s="645" t="s">
        <v>233</v>
      </c>
      <c r="I258" s="646" t="s">
        <v>234</v>
      </c>
      <c r="J258" s="516"/>
      <c r="K258" s="517"/>
      <c r="L258" s="514"/>
      <c r="M258" s="273"/>
      <c r="N258" s="515"/>
      <c r="O258" s="515"/>
      <c r="P258" s="515"/>
      <c r="Q258" s="273"/>
      <c r="R258" s="273"/>
    </row>
    <row r="259" spans="1:18" ht="26.4" x14ac:dyDescent="0.3">
      <c r="A259" s="635"/>
      <c r="B259" s="637"/>
      <c r="C259" s="642"/>
      <c r="D259" s="423" t="s">
        <v>266</v>
      </c>
      <c r="E259" s="424" t="s">
        <v>236</v>
      </c>
      <c r="F259" s="424" t="s">
        <v>237</v>
      </c>
      <c r="G259" s="424" t="s">
        <v>238</v>
      </c>
      <c r="H259" s="644"/>
      <c r="I259" s="647"/>
      <c r="J259" s="516"/>
      <c r="K259" s="517"/>
      <c r="L259" s="514"/>
      <c r="M259" s="272"/>
      <c r="N259" s="272"/>
      <c r="O259" s="272"/>
      <c r="P259" s="272"/>
      <c r="Q259" s="515"/>
      <c r="R259" s="515"/>
    </row>
    <row r="260" spans="1:18" ht="15" thickBot="1" x14ac:dyDescent="0.35">
      <c r="A260" s="200" t="s">
        <v>239</v>
      </c>
      <c r="B260" s="244" t="s">
        <v>240</v>
      </c>
      <c r="C260" s="247" t="s">
        <v>241</v>
      </c>
      <c r="D260" s="246" t="s">
        <v>242</v>
      </c>
      <c r="E260" s="167" t="s">
        <v>243</v>
      </c>
      <c r="F260" s="167" t="s">
        <v>244</v>
      </c>
      <c r="G260" s="167" t="s">
        <v>245</v>
      </c>
      <c r="H260" s="167" t="s">
        <v>246</v>
      </c>
      <c r="I260" s="168" t="s">
        <v>247</v>
      </c>
      <c r="J260" s="461"/>
      <c r="K260" s="461"/>
      <c r="L260" s="462"/>
      <c r="M260" s="462"/>
      <c r="N260" s="462"/>
      <c r="O260" s="462"/>
      <c r="P260" s="462"/>
      <c r="Q260" s="462"/>
      <c r="R260" s="462"/>
    </row>
    <row r="261" spans="1:18" x14ac:dyDescent="0.3">
      <c r="A261" s="204">
        <v>512000</v>
      </c>
      <c r="B261" s="226" t="s">
        <v>305</v>
      </c>
      <c r="C261" s="346">
        <f>SUM(D261:I261)</f>
        <v>28638417</v>
      </c>
      <c r="D261" s="335">
        <f t="shared" ref="D261:I261" si="90">D264+D263+D271</f>
        <v>0</v>
      </c>
      <c r="E261" s="384">
        <f t="shared" si="90"/>
        <v>7096980</v>
      </c>
      <c r="F261" s="384">
        <f t="shared" si="90"/>
        <v>0</v>
      </c>
      <c r="G261" s="384">
        <f t="shared" si="90"/>
        <v>0</v>
      </c>
      <c r="H261" s="384">
        <f t="shared" si="90"/>
        <v>0</v>
      </c>
      <c r="I261" s="385">
        <f t="shared" si="90"/>
        <v>21541437</v>
      </c>
      <c r="J261" s="272"/>
      <c r="K261" s="273"/>
      <c r="L261" s="463"/>
      <c r="M261" s="463"/>
      <c r="N261" s="463"/>
      <c r="O261" s="463"/>
      <c r="P261" s="463"/>
      <c r="Q261" s="463"/>
      <c r="R261" s="463"/>
    </row>
    <row r="262" spans="1:18" x14ac:dyDescent="0.3">
      <c r="A262" s="285">
        <v>512100</v>
      </c>
      <c r="B262" s="286" t="s">
        <v>343</v>
      </c>
      <c r="C262" s="297">
        <f>SUM(D262:I262)</f>
        <v>2040000</v>
      </c>
      <c r="D262" s="298">
        <f>SUM(D263)</f>
        <v>0</v>
      </c>
      <c r="E262" s="299">
        <f t="shared" ref="E262:I262" si="91">SUM(E263)</f>
        <v>0</v>
      </c>
      <c r="F262" s="299">
        <f t="shared" si="91"/>
        <v>0</v>
      </c>
      <c r="G262" s="299">
        <f t="shared" si="91"/>
        <v>0</v>
      </c>
      <c r="H262" s="299">
        <f t="shared" si="91"/>
        <v>0</v>
      </c>
      <c r="I262" s="300">
        <f t="shared" si="91"/>
        <v>2040000</v>
      </c>
      <c r="J262" s="457"/>
      <c r="K262" s="458"/>
      <c r="L262" s="464"/>
      <c r="M262" s="464"/>
      <c r="N262" s="464"/>
      <c r="O262" s="464"/>
      <c r="P262" s="464"/>
      <c r="Q262" s="464"/>
      <c r="R262" s="464"/>
    </row>
    <row r="263" spans="1:18" x14ac:dyDescent="0.3">
      <c r="A263" s="173">
        <v>512111</v>
      </c>
      <c r="B263" s="227" t="s">
        <v>200</v>
      </c>
      <c r="C263" s="347">
        <f t="shared" si="80"/>
        <v>2040000</v>
      </c>
      <c r="D263" s="251"/>
      <c r="E263" s="174"/>
      <c r="F263" s="174"/>
      <c r="G263" s="174"/>
      <c r="H263" s="174"/>
      <c r="I263" s="339">
        <v>2040000</v>
      </c>
      <c r="J263" s="217"/>
      <c r="K263" s="218"/>
      <c r="L263" s="440"/>
      <c r="M263" s="469"/>
      <c r="N263" s="469"/>
      <c r="O263" s="469"/>
      <c r="P263" s="469"/>
      <c r="Q263" s="469"/>
      <c r="R263" s="491"/>
    </row>
    <row r="264" spans="1:18" x14ac:dyDescent="0.3">
      <c r="A264" s="322">
        <v>512200</v>
      </c>
      <c r="B264" s="323" t="s">
        <v>340</v>
      </c>
      <c r="C264" s="297">
        <f>SUM(D264:I264)</f>
        <v>8095514</v>
      </c>
      <c r="D264" s="298">
        <f>SUM(D265:D269)</f>
        <v>0</v>
      </c>
      <c r="E264" s="299">
        <f t="shared" ref="E264:H264" si="92">SUM(E265:E269)</f>
        <v>0</v>
      </c>
      <c r="F264" s="299">
        <f t="shared" si="92"/>
        <v>0</v>
      </c>
      <c r="G264" s="299">
        <f t="shared" si="92"/>
        <v>0</v>
      </c>
      <c r="H264" s="299">
        <f t="shared" si="92"/>
        <v>0</v>
      </c>
      <c r="I264" s="300">
        <f>SUM(I265:I269)</f>
        <v>8095514</v>
      </c>
      <c r="J264" s="457"/>
      <c r="K264" s="458"/>
      <c r="L264" s="464"/>
      <c r="M264" s="464"/>
      <c r="N264" s="464"/>
      <c r="O264" s="464"/>
      <c r="P264" s="464"/>
      <c r="Q264" s="464"/>
      <c r="R264" s="464"/>
    </row>
    <row r="265" spans="1:18" x14ac:dyDescent="0.3">
      <c r="A265" s="173">
        <v>512211</v>
      </c>
      <c r="B265" s="227" t="s">
        <v>109</v>
      </c>
      <c r="C265" s="347">
        <f t="shared" si="80"/>
        <v>599999</v>
      </c>
      <c r="D265" s="251"/>
      <c r="E265" s="174"/>
      <c r="F265" s="174"/>
      <c r="G265" s="174"/>
      <c r="H265" s="174"/>
      <c r="I265" s="339">
        <v>599999</v>
      </c>
      <c r="J265" s="217"/>
      <c r="K265" s="218"/>
      <c r="L265" s="440"/>
      <c r="M265" s="469"/>
      <c r="N265" s="469"/>
      <c r="O265" s="469"/>
      <c r="P265" s="469"/>
      <c r="Q265" s="469"/>
      <c r="R265" s="491"/>
    </row>
    <row r="266" spans="1:18" x14ac:dyDescent="0.3">
      <c r="A266" s="173" t="s">
        <v>158</v>
      </c>
      <c r="B266" s="227" t="s">
        <v>157</v>
      </c>
      <c r="C266" s="347">
        <f t="shared" si="80"/>
        <v>4434312</v>
      </c>
      <c r="D266" s="251"/>
      <c r="E266" s="174"/>
      <c r="F266" s="174"/>
      <c r="G266" s="174"/>
      <c r="H266" s="174"/>
      <c r="I266" s="339">
        <v>4434312</v>
      </c>
      <c r="J266" s="217"/>
      <c r="K266" s="218"/>
      <c r="L266" s="440"/>
      <c r="M266" s="469"/>
      <c r="N266" s="469"/>
      <c r="O266" s="469"/>
      <c r="P266" s="469"/>
      <c r="Q266" s="469"/>
      <c r="R266" s="491"/>
    </row>
    <row r="267" spans="1:18" x14ac:dyDescent="0.3">
      <c r="A267" s="173">
        <v>512221</v>
      </c>
      <c r="B267" s="227" t="s">
        <v>110</v>
      </c>
      <c r="C267" s="347">
        <f t="shared" si="80"/>
        <v>599999</v>
      </c>
      <c r="D267" s="251"/>
      <c r="E267" s="174"/>
      <c r="F267" s="174"/>
      <c r="G267" s="174"/>
      <c r="H267" s="174"/>
      <c r="I267" s="339">
        <v>599999</v>
      </c>
      <c r="J267" s="217"/>
      <c r="K267" s="218"/>
      <c r="L267" s="440"/>
      <c r="M267" s="469"/>
      <c r="N267" s="469"/>
      <c r="O267" s="469"/>
      <c r="P267" s="469"/>
      <c r="Q267" s="469"/>
      <c r="R267" s="491"/>
    </row>
    <row r="268" spans="1:18" x14ac:dyDescent="0.3">
      <c r="A268" s="173">
        <v>512251</v>
      </c>
      <c r="B268" s="227" t="s">
        <v>111</v>
      </c>
      <c r="C268" s="347">
        <f t="shared" si="80"/>
        <v>1861205</v>
      </c>
      <c r="D268" s="251"/>
      <c r="E268" s="174"/>
      <c r="F268" s="174"/>
      <c r="G268" s="174"/>
      <c r="H268" s="174"/>
      <c r="I268" s="339">
        <v>1861205</v>
      </c>
      <c r="J268" s="217"/>
      <c r="K268" s="218"/>
      <c r="L268" s="440"/>
      <c r="M268" s="469"/>
      <c r="N268" s="469"/>
      <c r="O268" s="469"/>
      <c r="P268" s="469"/>
      <c r="Q268" s="469"/>
      <c r="R268" s="491"/>
    </row>
    <row r="269" spans="1:18" x14ac:dyDescent="0.3">
      <c r="A269" s="173">
        <v>512241</v>
      </c>
      <c r="B269" s="227" t="s">
        <v>113</v>
      </c>
      <c r="C269" s="347">
        <f t="shared" si="80"/>
        <v>599999</v>
      </c>
      <c r="D269" s="251"/>
      <c r="E269" s="174"/>
      <c r="F269" s="174"/>
      <c r="G269" s="174"/>
      <c r="H269" s="174"/>
      <c r="I269" s="339">
        <v>599999</v>
      </c>
      <c r="J269" s="217"/>
      <c r="K269" s="218"/>
      <c r="L269" s="440"/>
      <c r="M269" s="469"/>
      <c r="N269" s="469"/>
      <c r="O269" s="469"/>
      <c r="P269" s="469"/>
      <c r="Q269" s="469"/>
      <c r="R269" s="491"/>
    </row>
    <row r="270" spans="1:18" x14ac:dyDescent="0.3">
      <c r="A270" s="283">
        <v>512500</v>
      </c>
      <c r="B270" s="284" t="s">
        <v>344</v>
      </c>
      <c r="C270" s="297">
        <f>SUM(D270:I270)</f>
        <v>18502903</v>
      </c>
      <c r="D270" s="437">
        <f>SUM(D271)</f>
        <v>0</v>
      </c>
      <c r="E270" s="437">
        <f t="shared" ref="E270:F270" si="93">SUM(E271)</f>
        <v>7096980</v>
      </c>
      <c r="F270" s="437">
        <f t="shared" si="93"/>
        <v>0</v>
      </c>
      <c r="G270" s="437">
        <f t="shared" ref="G270:I270" si="94">SUM(G271)</f>
        <v>0</v>
      </c>
      <c r="H270" s="437">
        <f t="shared" si="94"/>
        <v>0</v>
      </c>
      <c r="I270" s="521">
        <f t="shared" si="94"/>
        <v>11405923</v>
      </c>
      <c r="J270" s="457"/>
      <c r="K270" s="458"/>
      <c r="L270" s="464"/>
      <c r="M270" s="450"/>
      <c r="N270" s="450"/>
      <c r="O270" s="450"/>
      <c r="P270" s="450"/>
      <c r="Q270" s="450"/>
      <c r="R270" s="450"/>
    </row>
    <row r="271" spans="1:18" x14ac:dyDescent="0.3">
      <c r="A271" s="259">
        <v>512511</v>
      </c>
      <c r="B271" s="260" t="s">
        <v>112</v>
      </c>
      <c r="C271" s="390">
        <f>SUM(D271:I271)</f>
        <v>18502903</v>
      </c>
      <c r="D271" s="397"/>
      <c r="E271" s="398">
        <v>7096980</v>
      </c>
      <c r="F271" s="399"/>
      <c r="G271" s="400"/>
      <c r="H271" s="400"/>
      <c r="I271" s="401">
        <v>11405923</v>
      </c>
      <c r="J271" s="453"/>
      <c r="K271" s="454"/>
      <c r="L271" s="508"/>
      <c r="M271" s="455"/>
      <c r="N271" s="459"/>
      <c r="O271" s="460"/>
      <c r="P271" s="455"/>
      <c r="Q271" s="455"/>
      <c r="R271" s="459"/>
    </row>
    <row r="272" spans="1:18" x14ac:dyDescent="0.3">
      <c r="A272" s="201">
        <v>523000</v>
      </c>
      <c r="B272" s="228" t="s">
        <v>114</v>
      </c>
      <c r="C272" s="255">
        <f>SUM(D272:I272)</f>
        <v>1615311</v>
      </c>
      <c r="D272" s="525">
        <f>SUM(D273)</f>
        <v>0</v>
      </c>
      <c r="E272" s="526">
        <f t="shared" ref="E272:I272" si="95">SUM(E273)</f>
        <v>0</v>
      </c>
      <c r="F272" s="526">
        <f t="shared" si="95"/>
        <v>0</v>
      </c>
      <c r="G272" s="526">
        <f t="shared" si="95"/>
        <v>0</v>
      </c>
      <c r="H272" s="526">
        <f t="shared" si="95"/>
        <v>0</v>
      </c>
      <c r="I272" s="527">
        <f t="shared" si="95"/>
        <v>1615311</v>
      </c>
      <c r="J272" s="509"/>
      <c r="K272" s="510"/>
      <c r="L272" s="499"/>
      <c r="M272" s="511"/>
      <c r="N272" s="511"/>
      <c r="O272" s="511"/>
      <c r="P272" s="511"/>
      <c r="Q272" s="511"/>
      <c r="R272" s="511"/>
    </row>
    <row r="273" spans="1:59" ht="15" thickBot="1" x14ac:dyDescent="0.35">
      <c r="A273" s="320">
        <v>523111</v>
      </c>
      <c r="B273" s="321" t="s">
        <v>114</v>
      </c>
      <c r="C273" s="349">
        <f t="shared" si="80"/>
        <v>1615311</v>
      </c>
      <c r="D273" s="342"/>
      <c r="E273" s="343"/>
      <c r="F273" s="343"/>
      <c r="G273" s="343"/>
      <c r="H273" s="343"/>
      <c r="I273" s="402">
        <v>1615311</v>
      </c>
      <c r="J273" s="451"/>
      <c r="K273" s="452"/>
      <c r="L273" s="464"/>
      <c r="M273" s="450"/>
      <c r="N273" s="450"/>
      <c r="O273" s="450"/>
      <c r="P273" s="450"/>
      <c r="Q273" s="450"/>
      <c r="R273" s="512"/>
    </row>
    <row r="274" spans="1:59" s="195" customFormat="1" ht="21" customHeight="1" x14ac:dyDescent="0.3">
      <c r="A274" s="181">
        <v>600000</v>
      </c>
      <c r="B274" s="230" t="s">
        <v>306</v>
      </c>
      <c r="C274" s="403">
        <f>SUM(D274:I274)</f>
        <v>3809524</v>
      </c>
      <c r="D274" s="404">
        <f>D275</f>
        <v>0</v>
      </c>
      <c r="E274" s="405">
        <f t="shared" ref="E274:I274" si="96">E275</f>
        <v>0</v>
      </c>
      <c r="F274" s="405">
        <f t="shared" si="96"/>
        <v>0</v>
      </c>
      <c r="G274" s="405">
        <f t="shared" si="96"/>
        <v>0</v>
      </c>
      <c r="H274" s="405">
        <f t="shared" si="96"/>
        <v>0</v>
      </c>
      <c r="I274" s="406">
        <f t="shared" si="96"/>
        <v>3809524</v>
      </c>
      <c r="J274" s="485"/>
      <c r="K274" s="473"/>
      <c r="L274" s="507"/>
      <c r="M274" s="507"/>
      <c r="N274" s="507"/>
      <c r="O274" s="507"/>
      <c r="P274" s="507"/>
      <c r="Q274" s="507"/>
      <c r="R274" s="507"/>
      <c r="S274" s="276"/>
      <c r="T274" s="276"/>
      <c r="U274" s="276"/>
      <c r="V274" s="276"/>
      <c r="W274" s="276"/>
      <c r="X274" s="276"/>
      <c r="Y274" s="276"/>
      <c r="Z274" s="276"/>
      <c r="AA274" s="276"/>
      <c r="AB274" s="276"/>
      <c r="AC274" s="276"/>
      <c r="AD274" s="276"/>
      <c r="AE274" s="276"/>
      <c r="AF274" s="276"/>
      <c r="AG274" s="276"/>
      <c r="AH274" s="276"/>
      <c r="AI274" s="276"/>
      <c r="AJ274" s="276"/>
      <c r="AK274" s="276"/>
      <c r="AL274" s="276"/>
      <c r="AM274" s="276"/>
      <c r="AN274" s="276"/>
      <c r="AO274" s="276"/>
      <c r="AP274" s="276"/>
      <c r="AQ274" s="276"/>
      <c r="AR274" s="276"/>
      <c r="AS274" s="276"/>
      <c r="AT274" s="276"/>
      <c r="AU274" s="276"/>
      <c r="AV274" s="276"/>
      <c r="AW274" s="276"/>
      <c r="AX274" s="276"/>
      <c r="AY274" s="276"/>
      <c r="AZ274" s="276"/>
      <c r="BA274" s="276"/>
      <c r="BB274" s="276"/>
      <c r="BC274" s="276"/>
      <c r="BD274" s="276"/>
      <c r="BE274" s="276"/>
      <c r="BF274" s="276"/>
      <c r="BG274" s="205"/>
    </row>
    <row r="275" spans="1:59" x14ac:dyDescent="0.3">
      <c r="A275" s="283">
        <v>611400</v>
      </c>
      <c r="B275" s="284" t="s">
        <v>307</v>
      </c>
      <c r="C275" s="297">
        <f t="shared" si="80"/>
        <v>3809524</v>
      </c>
      <c r="D275" s="303"/>
      <c r="E275" s="304"/>
      <c r="F275" s="304"/>
      <c r="G275" s="304"/>
      <c r="H275" s="304"/>
      <c r="I275" s="305">
        <v>3809524</v>
      </c>
      <c r="J275" s="457"/>
      <c r="K275" s="458"/>
      <c r="L275" s="464"/>
      <c r="M275" s="450"/>
      <c r="N275" s="450"/>
      <c r="O275" s="450"/>
      <c r="P275" s="450"/>
      <c r="Q275" s="450"/>
      <c r="R275" s="450"/>
    </row>
    <row r="276" spans="1:59" s="196" customFormat="1" ht="16.2" thickBot="1" x14ac:dyDescent="0.35">
      <c r="A276" s="182"/>
      <c r="B276" s="232" t="s">
        <v>308</v>
      </c>
      <c r="C276" s="407">
        <f>SUM(D276:I276)</f>
        <v>499486049</v>
      </c>
      <c r="D276" s="408">
        <f t="shared" ref="D276:I276" si="97">D62+D232+D274</f>
        <v>0</v>
      </c>
      <c r="E276" s="409">
        <f t="shared" si="97"/>
        <v>7096980</v>
      </c>
      <c r="F276" s="409">
        <f t="shared" si="97"/>
        <v>300000</v>
      </c>
      <c r="G276" s="409">
        <f t="shared" si="97"/>
        <v>270775000</v>
      </c>
      <c r="H276" s="409">
        <f t="shared" si="97"/>
        <v>0</v>
      </c>
      <c r="I276" s="410">
        <f t="shared" si="97"/>
        <v>221314069</v>
      </c>
      <c r="J276" s="209"/>
      <c r="K276" s="210"/>
      <c r="L276" s="470"/>
      <c r="M276" s="470"/>
      <c r="N276" s="470"/>
      <c r="O276" s="470"/>
      <c r="P276" s="470"/>
      <c r="Q276" s="470"/>
      <c r="R276" s="470"/>
      <c r="S276" s="277"/>
      <c r="T276" s="277"/>
      <c r="U276" s="277"/>
      <c r="V276" s="277"/>
      <c r="W276" s="277"/>
      <c r="X276" s="277"/>
      <c r="Y276" s="277"/>
      <c r="Z276" s="277"/>
      <c r="AA276" s="277"/>
      <c r="AB276" s="277"/>
      <c r="AC276" s="277"/>
      <c r="AD276" s="277"/>
      <c r="AE276" s="277"/>
      <c r="AF276" s="277"/>
      <c r="AG276" s="277"/>
      <c r="AH276" s="277"/>
      <c r="AI276" s="277"/>
      <c r="AJ276" s="277"/>
      <c r="AK276" s="277"/>
      <c r="AL276" s="277"/>
      <c r="AM276" s="277"/>
      <c r="AN276" s="277"/>
      <c r="AO276" s="277"/>
      <c r="AP276" s="277"/>
      <c r="AQ276" s="277"/>
      <c r="AR276" s="277"/>
      <c r="AS276" s="277"/>
      <c r="AT276" s="277"/>
      <c r="AU276" s="277"/>
      <c r="AV276" s="277"/>
      <c r="AW276" s="277"/>
      <c r="AX276" s="277"/>
      <c r="AY276" s="277"/>
      <c r="AZ276" s="277"/>
      <c r="BA276" s="277"/>
      <c r="BB276" s="277"/>
      <c r="BC276" s="277"/>
      <c r="BD276" s="277"/>
      <c r="BE276" s="277"/>
      <c r="BF276" s="277"/>
      <c r="BG276" s="206"/>
    </row>
    <row r="277" spans="1:59" x14ac:dyDescent="0.3">
      <c r="A277" s="183"/>
      <c r="B277" s="184"/>
      <c r="C277" s="185"/>
      <c r="D277" s="185"/>
      <c r="E277" s="185"/>
      <c r="F277" s="185"/>
      <c r="G277" s="185"/>
      <c r="H277" s="185"/>
      <c r="I277" s="185"/>
    </row>
    <row r="278" spans="1:59" s="193" customFormat="1" ht="15.6" x14ac:dyDescent="0.3">
      <c r="A278" s="186"/>
      <c r="B278" s="187" t="s">
        <v>128</v>
      </c>
      <c r="C278" s="188"/>
      <c r="D278" s="188"/>
      <c r="E278" s="189"/>
      <c r="F278" s="189"/>
      <c r="G278" s="190" t="s">
        <v>161</v>
      </c>
      <c r="H278" s="191"/>
      <c r="I278" s="189"/>
      <c r="J278" s="197"/>
      <c r="K278" s="197"/>
      <c r="L278" s="197"/>
      <c r="M278" s="197"/>
      <c r="N278" s="197"/>
      <c r="O278" s="197"/>
      <c r="P278" s="197"/>
      <c r="Q278" s="197"/>
      <c r="R278" s="197"/>
      <c r="S278" s="197"/>
      <c r="T278" s="197"/>
      <c r="U278" s="197"/>
      <c r="V278" s="197"/>
      <c r="W278" s="197"/>
      <c r="X278" s="197"/>
      <c r="Y278" s="197"/>
      <c r="Z278" s="197"/>
      <c r="AA278" s="197"/>
      <c r="AB278" s="197"/>
      <c r="AC278" s="197"/>
      <c r="AD278" s="197"/>
      <c r="AE278" s="197"/>
      <c r="AF278" s="197"/>
      <c r="AG278" s="197"/>
      <c r="AH278" s="197"/>
      <c r="AI278" s="197"/>
      <c r="AJ278" s="197"/>
      <c r="AK278" s="197"/>
      <c r="AL278" s="197"/>
      <c r="AM278" s="197"/>
      <c r="AN278" s="197"/>
      <c r="AO278" s="197"/>
      <c r="AP278" s="197"/>
      <c r="AQ278" s="197"/>
      <c r="AR278" s="197"/>
      <c r="AS278" s="197"/>
      <c r="AT278" s="197"/>
      <c r="AU278" s="197"/>
      <c r="AV278" s="197"/>
      <c r="AW278" s="197"/>
      <c r="AX278" s="197"/>
      <c r="AY278" s="197"/>
      <c r="AZ278" s="197"/>
      <c r="BA278" s="197"/>
      <c r="BB278" s="197"/>
      <c r="BC278" s="197"/>
      <c r="BD278" s="197"/>
      <c r="BE278" s="197"/>
      <c r="BF278" s="197"/>
      <c r="BG278" s="189"/>
    </row>
    <row r="279" spans="1:59" s="193" customFormat="1" ht="15.6" x14ac:dyDescent="0.25">
      <c r="A279" s="192"/>
      <c r="B279" s="187" t="s">
        <v>129</v>
      </c>
      <c r="G279" s="194" t="s">
        <v>118</v>
      </c>
      <c r="J279" s="197"/>
      <c r="K279" s="197"/>
      <c r="L279" s="197"/>
      <c r="M279" s="197"/>
      <c r="N279" s="197"/>
      <c r="O279" s="197"/>
      <c r="P279" s="197"/>
      <c r="Q279" s="197"/>
      <c r="R279" s="197"/>
      <c r="S279" s="197"/>
      <c r="T279" s="197"/>
      <c r="U279" s="197"/>
      <c r="V279" s="197"/>
      <c r="W279" s="197"/>
      <c r="X279" s="197"/>
      <c r="Y279" s="197"/>
      <c r="Z279" s="197"/>
      <c r="AA279" s="197"/>
      <c r="AB279" s="197"/>
      <c r="AC279" s="197"/>
      <c r="AD279" s="197"/>
      <c r="AE279" s="197"/>
      <c r="AF279" s="197"/>
      <c r="AG279" s="197"/>
      <c r="AH279" s="197"/>
      <c r="AI279" s="197"/>
      <c r="AJ279" s="197"/>
      <c r="AK279" s="197"/>
      <c r="AL279" s="197"/>
      <c r="AM279" s="197"/>
      <c r="AN279" s="197"/>
      <c r="AO279" s="197"/>
      <c r="AP279" s="197"/>
      <c r="AQ279" s="197"/>
      <c r="AR279" s="197"/>
      <c r="AS279" s="197"/>
      <c r="AT279" s="197"/>
      <c r="AU279" s="197"/>
      <c r="AV279" s="197"/>
      <c r="AW279" s="197"/>
      <c r="AX279" s="197"/>
      <c r="AY279" s="197"/>
      <c r="AZ279" s="197"/>
      <c r="BA279" s="197"/>
      <c r="BB279" s="197"/>
      <c r="BC279" s="197"/>
      <c r="BD279" s="197"/>
      <c r="BE279" s="197"/>
      <c r="BF279" s="197"/>
      <c r="BG279" s="189"/>
    </row>
    <row r="280" spans="1:59" s="193" customFormat="1" ht="15.6" x14ac:dyDescent="0.25">
      <c r="A280" s="192"/>
      <c r="B280" s="187" t="s">
        <v>130</v>
      </c>
      <c r="G280" s="194" t="s">
        <v>119</v>
      </c>
      <c r="J280" s="197"/>
      <c r="K280" s="197"/>
      <c r="L280" s="197"/>
      <c r="M280" s="197"/>
      <c r="N280" s="197"/>
      <c r="O280" s="197"/>
      <c r="P280" s="197"/>
      <c r="Q280" s="197"/>
      <c r="R280" s="197"/>
      <c r="S280" s="197"/>
      <c r="T280" s="197"/>
      <c r="U280" s="197"/>
      <c r="V280" s="197"/>
      <c r="W280" s="197"/>
      <c r="X280" s="197"/>
      <c r="Y280" s="197"/>
      <c r="Z280" s="197"/>
      <c r="AA280" s="197"/>
      <c r="AB280" s="197"/>
      <c r="AC280" s="197"/>
      <c r="AD280" s="197"/>
      <c r="AE280" s="197"/>
      <c r="AF280" s="197"/>
      <c r="AG280" s="197"/>
      <c r="AH280" s="197"/>
      <c r="AI280" s="197"/>
      <c r="AJ280" s="197"/>
      <c r="AK280" s="197"/>
      <c r="AL280" s="197"/>
      <c r="AM280" s="197"/>
      <c r="AN280" s="197"/>
      <c r="AO280" s="197"/>
      <c r="AP280" s="197"/>
      <c r="AQ280" s="197"/>
      <c r="AR280" s="197"/>
      <c r="AS280" s="197"/>
      <c r="AT280" s="197"/>
      <c r="AU280" s="197"/>
      <c r="AV280" s="197"/>
      <c r="AW280" s="197"/>
      <c r="AX280" s="197"/>
      <c r="AY280" s="197"/>
      <c r="AZ280" s="197"/>
      <c r="BA280" s="197"/>
      <c r="BB280" s="197"/>
      <c r="BC280" s="197"/>
      <c r="BD280" s="197"/>
      <c r="BE280" s="197"/>
      <c r="BF280" s="197"/>
      <c r="BG280" s="189"/>
    </row>
    <row r="281" spans="1:59" s="189" customFormat="1" ht="15.6" x14ac:dyDescent="0.3">
      <c r="A281" s="186"/>
      <c r="B281" s="264"/>
      <c r="G281" s="265"/>
      <c r="J281" s="197"/>
      <c r="K281" s="197"/>
      <c r="L281" s="197"/>
      <c r="M281" s="197"/>
      <c r="N281" s="197"/>
      <c r="O281" s="197"/>
      <c r="P281" s="197"/>
      <c r="Q281" s="197"/>
      <c r="R281" s="197"/>
      <c r="S281" s="197"/>
      <c r="T281" s="197"/>
      <c r="U281" s="197"/>
      <c r="V281" s="197"/>
      <c r="W281" s="197"/>
      <c r="X281" s="197"/>
      <c r="Y281" s="197"/>
      <c r="Z281" s="197"/>
      <c r="AA281" s="197"/>
      <c r="AB281" s="197"/>
      <c r="AC281" s="197"/>
      <c r="AD281" s="197"/>
      <c r="AE281" s="197"/>
      <c r="AF281" s="197"/>
      <c r="AG281" s="197"/>
      <c r="AH281" s="197"/>
      <c r="AI281" s="197"/>
      <c r="AJ281" s="197"/>
      <c r="AK281" s="197"/>
      <c r="AL281" s="197"/>
      <c r="AM281" s="197"/>
      <c r="AN281" s="197"/>
      <c r="AO281" s="197"/>
      <c r="AP281" s="197"/>
      <c r="AQ281" s="197"/>
      <c r="AR281" s="197"/>
      <c r="AS281" s="197"/>
      <c r="AT281" s="197"/>
      <c r="AU281" s="197"/>
      <c r="AV281" s="197"/>
      <c r="AW281" s="197"/>
      <c r="AX281" s="197"/>
      <c r="AY281" s="197"/>
      <c r="AZ281" s="197"/>
      <c r="BA281" s="197"/>
      <c r="BB281" s="197"/>
      <c r="BC281" s="197"/>
      <c r="BD281" s="197"/>
      <c r="BE281" s="197"/>
      <c r="BF281" s="197"/>
    </row>
    <row r="282" spans="1:59" s="197" customFormat="1" ht="13.2" x14ac:dyDescent="0.25">
      <c r="A282" s="266"/>
      <c r="B282" s="267"/>
    </row>
    <row r="283" spans="1:59" s="263" customFormat="1" x14ac:dyDescent="0.3">
      <c r="A283" s="268"/>
      <c r="B283" s="269"/>
    </row>
    <row r="284" spans="1:59" s="263" customFormat="1" x14ac:dyDescent="0.3">
      <c r="A284" s="268"/>
      <c r="B284" s="269"/>
    </row>
    <row r="285" spans="1:59" s="263" customFormat="1" x14ac:dyDescent="0.3">
      <c r="A285" s="268"/>
      <c r="B285" s="269"/>
    </row>
    <row r="286" spans="1:59" s="263" customFormat="1" x14ac:dyDescent="0.3">
      <c r="A286" s="268"/>
      <c r="B286" s="269"/>
    </row>
    <row r="287" spans="1:59" s="263" customFormat="1" x14ac:dyDescent="0.3">
      <c r="A287" s="268"/>
      <c r="B287" s="269"/>
    </row>
    <row r="288" spans="1:59" s="263" customFormat="1" x14ac:dyDescent="0.3">
      <c r="A288" s="268"/>
      <c r="B288" s="269"/>
    </row>
    <row r="289" spans="1:2" s="263" customFormat="1" x14ac:dyDescent="0.3">
      <c r="A289" s="268"/>
      <c r="B289" s="269"/>
    </row>
    <row r="290" spans="1:2" s="263" customFormat="1" x14ac:dyDescent="0.3">
      <c r="A290" s="268"/>
      <c r="B290" s="269"/>
    </row>
    <row r="291" spans="1:2" s="263" customFormat="1" x14ac:dyDescent="0.3">
      <c r="A291" s="268"/>
      <c r="B291" s="269"/>
    </row>
    <row r="292" spans="1:2" s="263" customFormat="1" x14ac:dyDescent="0.3">
      <c r="A292" s="268"/>
      <c r="B292" s="269"/>
    </row>
    <row r="293" spans="1:2" s="263" customFormat="1" x14ac:dyDescent="0.3">
      <c r="A293" s="268"/>
      <c r="B293" s="269"/>
    </row>
    <row r="294" spans="1:2" s="263" customFormat="1" x14ac:dyDescent="0.3">
      <c r="A294" s="268"/>
      <c r="B294" s="269"/>
    </row>
    <row r="295" spans="1:2" s="263" customFormat="1" x14ac:dyDescent="0.3">
      <c r="A295" s="268"/>
      <c r="B295" s="269"/>
    </row>
    <row r="296" spans="1:2" s="263" customFormat="1" x14ac:dyDescent="0.3">
      <c r="A296" s="268"/>
      <c r="B296" s="269"/>
    </row>
    <row r="297" spans="1:2" s="263" customFormat="1" x14ac:dyDescent="0.3">
      <c r="A297" s="268"/>
      <c r="B297" s="269"/>
    </row>
    <row r="298" spans="1:2" s="263" customFormat="1" x14ac:dyDescent="0.3">
      <c r="A298" s="268"/>
      <c r="B298" s="269"/>
    </row>
    <row r="299" spans="1:2" s="263" customFormat="1" x14ac:dyDescent="0.3">
      <c r="A299" s="268"/>
      <c r="B299" s="269"/>
    </row>
    <row r="300" spans="1:2" s="263" customFormat="1" x14ac:dyDescent="0.3">
      <c r="A300" s="268"/>
      <c r="B300" s="269"/>
    </row>
    <row r="301" spans="1:2" s="263" customFormat="1" x14ac:dyDescent="0.3">
      <c r="A301" s="268"/>
      <c r="B301" s="269"/>
    </row>
    <row r="302" spans="1:2" s="263" customFormat="1" x14ac:dyDescent="0.3">
      <c r="A302" s="268"/>
      <c r="B302" s="269"/>
    </row>
    <row r="303" spans="1:2" s="263" customFormat="1" x14ac:dyDescent="0.3">
      <c r="A303" s="268"/>
      <c r="B303" s="269"/>
    </row>
    <row r="304" spans="1:2" s="263" customFormat="1" x14ac:dyDescent="0.3">
      <c r="A304" s="268"/>
      <c r="B304" s="269"/>
    </row>
    <row r="305" spans="1:2" s="263" customFormat="1" x14ac:dyDescent="0.3">
      <c r="A305" s="268"/>
      <c r="B305" s="269"/>
    </row>
    <row r="306" spans="1:2" s="263" customFormat="1" x14ac:dyDescent="0.3">
      <c r="A306" s="268"/>
      <c r="B306" s="269"/>
    </row>
    <row r="307" spans="1:2" s="263" customFormat="1" x14ac:dyDescent="0.3">
      <c r="A307" s="268"/>
      <c r="B307" s="269"/>
    </row>
    <row r="308" spans="1:2" s="263" customFormat="1" x14ac:dyDescent="0.3">
      <c r="A308" s="268"/>
      <c r="B308" s="269"/>
    </row>
    <row r="309" spans="1:2" s="263" customFormat="1" x14ac:dyDescent="0.3">
      <c r="A309" s="268"/>
      <c r="B309" s="269"/>
    </row>
    <row r="310" spans="1:2" s="263" customFormat="1" x14ac:dyDescent="0.3">
      <c r="A310" s="268"/>
      <c r="B310" s="269"/>
    </row>
    <row r="311" spans="1:2" s="263" customFormat="1" x14ac:dyDescent="0.3">
      <c r="A311" s="268"/>
      <c r="B311" s="269"/>
    </row>
    <row r="312" spans="1:2" s="263" customFormat="1" x14ac:dyDescent="0.3">
      <c r="A312" s="268"/>
      <c r="B312" s="269"/>
    </row>
    <row r="313" spans="1:2" s="263" customFormat="1" x14ac:dyDescent="0.3">
      <c r="A313" s="268"/>
      <c r="B313" s="269"/>
    </row>
    <row r="314" spans="1:2" s="263" customFormat="1" x14ac:dyDescent="0.3">
      <c r="A314" s="268"/>
      <c r="B314" s="269"/>
    </row>
    <row r="315" spans="1:2" s="263" customFormat="1" x14ac:dyDescent="0.3">
      <c r="A315" s="268"/>
      <c r="B315" s="269"/>
    </row>
    <row r="316" spans="1:2" s="263" customFormat="1" x14ac:dyDescent="0.3">
      <c r="A316" s="268"/>
      <c r="B316" s="269"/>
    </row>
    <row r="317" spans="1:2" s="263" customFormat="1" x14ac:dyDescent="0.3">
      <c r="A317" s="268"/>
      <c r="B317" s="269"/>
    </row>
    <row r="318" spans="1:2" s="263" customFormat="1" x14ac:dyDescent="0.3">
      <c r="A318" s="268"/>
      <c r="B318" s="269"/>
    </row>
    <row r="319" spans="1:2" s="263" customFormat="1" x14ac:dyDescent="0.3">
      <c r="A319" s="268"/>
      <c r="B319" s="269"/>
    </row>
    <row r="320" spans="1:2" s="263" customFormat="1" x14ac:dyDescent="0.3">
      <c r="A320" s="268"/>
      <c r="B320" s="269"/>
    </row>
    <row r="321" spans="1:2" s="263" customFormat="1" x14ac:dyDescent="0.3">
      <c r="A321" s="268"/>
      <c r="B321" s="269"/>
    </row>
    <row r="322" spans="1:2" s="263" customFormat="1" x14ac:dyDescent="0.3">
      <c r="A322" s="268"/>
      <c r="B322" s="269"/>
    </row>
    <row r="323" spans="1:2" s="263" customFormat="1" x14ac:dyDescent="0.3">
      <c r="A323" s="268"/>
      <c r="B323" s="269"/>
    </row>
    <row r="324" spans="1:2" s="263" customFormat="1" x14ac:dyDescent="0.3">
      <c r="A324" s="268"/>
      <c r="B324" s="269"/>
    </row>
    <row r="325" spans="1:2" s="263" customFormat="1" x14ac:dyDescent="0.3">
      <c r="A325" s="268"/>
      <c r="B325" s="269"/>
    </row>
    <row r="326" spans="1:2" s="263" customFormat="1" x14ac:dyDescent="0.3">
      <c r="A326" s="268"/>
      <c r="B326" s="269"/>
    </row>
    <row r="327" spans="1:2" s="263" customFormat="1" x14ac:dyDescent="0.3">
      <c r="A327" s="268"/>
      <c r="B327" s="269"/>
    </row>
    <row r="328" spans="1:2" s="263" customFormat="1" x14ac:dyDescent="0.3">
      <c r="A328" s="268"/>
      <c r="B328" s="269"/>
    </row>
    <row r="329" spans="1:2" s="263" customFormat="1" x14ac:dyDescent="0.3">
      <c r="A329" s="268"/>
      <c r="B329" s="269"/>
    </row>
    <row r="330" spans="1:2" s="263" customFormat="1" x14ac:dyDescent="0.3">
      <c r="A330" s="268"/>
      <c r="B330" s="269"/>
    </row>
    <row r="331" spans="1:2" s="263" customFormat="1" x14ac:dyDescent="0.3">
      <c r="A331" s="268"/>
      <c r="B331" s="269"/>
    </row>
    <row r="332" spans="1:2" s="263" customFormat="1" x14ac:dyDescent="0.3">
      <c r="A332" s="268"/>
      <c r="B332" s="269"/>
    </row>
    <row r="333" spans="1:2" s="263" customFormat="1" x14ac:dyDescent="0.3">
      <c r="A333" s="268"/>
      <c r="B333" s="269"/>
    </row>
    <row r="334" spans="1:2" s="263" customFormat="1" x14ac:dyDescent="0.3">
      <c r="A334" s="268"/>
      <c r="B334" s="269"/>
    </row>
    <row r="335" spans="1:2" s="263" customFormat="1" x14ac:dyDescent="0.3">
      <c r="A335" s="268"/>
      <c r="B335" s="269"/>
    </row>
    <row r="336" spans="1:2" s="263" customFormat="1" x14ac:dyDescent="0.3">
      <c r="A336" s="268"/>
      <c r="B336" s="269"/>
    </row>
    <row r="337" spans="1:2" s="263" customFormat="1" x14ac:dyDescent="0.3">
      <c r="A337" s="268"/>
      <c r="B337" s="269"/>
    </row>
    <row r="338" spans="1:2" s="263" customFormat="1" x14ac:dyDescent="0.3">
      <c r="A338" s="268"/>
      <c r="B338" s="269"/>
    </row>
    <row r="339" spans="1:2" s="263" customFormat="1" x14ac:dyDescent="0.3">
      <c r="A339" s="268"/>
      <c r="B339" s="269"/>
    </row>
    <row r="340" spans="1:2" s="263" customFormat="1" x14ac:dyDescent="0.3">
      <c r="A340" s="268"/>
      <c r="B340" s="269"/>
    </row>
    <row r="341" spans="1:2" s="263" customFormat="1" x14ac:dyDescent="0.3">
      <c r="A341" s="268"/>
      <c r="B341" s="269"/>
    </row>
    <row r="342" spans="1:2" s="263" customFormat="1" x14ac:dyDescent="0.3">
      <c r="A342" s="268"/>
      <c r="B342" s="269"/>
    </row>
    <row r="343" spans="1:2" s="263" customFormat="1" x14ac:dyDescent="0.3">
      <c r="A343" s="268"/>
      <c r="B343" s="269"/>
    </row>
    <row r="344" spans="1:2" s="263" customFormat="1" x14ac:dyDescent="0.3">
      <c r="A344" s="268"/>
      <c r="B344" s="269"/>
    </row>
    <row r="345" spans="1:2" s="263" customFormat="1" x14ac:dyDescent="0.3">
      <c r="A345" s="268"/>
      <c r="B345" s="269"/>
    </row>
    <row r="346" spans="1:2" s="263" customFormat="1" x14ac:dyDescent="0.3">
      <c r="A346" s="268"/>
      <c r="B346" s="269"/>
    </row>
    <row r="347" spans="1:2" s="263" customFormat="1" x14ac:dyDescent="0.3">
      <c r="A347" s="268"/>
      <c r="B347" s="269"/>
    </row>
    <row r="348" spans="1:2" s="263" customFormat="1" x14ac:dyDescent="0.3">
      <c r="A348" s="268"/>
      <c r="B348" s="269"/>
    </row>
    <row r="349" spans="1:2" s="263" customFormat="1" x14ac:dyDescent="0.3">
      <c r="A349" s="268"/>
      <c r="B349" s="269"/>
    </row>
    <row r="350" spans="1:2" s="263" customFormat="1" x14ac:dyDescent="0.3">
      <c r="A350" s="268"/>
      <c r="B350" s="269"/>
    </row>
    <row r="351" spans="1:2" s="263" customFormat="1" x14ac:dyDescent="0.3">
      <c r="A351" s="268"/>
      <c r="B351" s="269"/>
    </row>
    <row r="352" spans="1:2" s="263" customFormat="1" x14ac:dyDescent="0.3">
      <c r="A352" s="268"/>
      <c r="B352" s="269"/>
    </row>
    <row r="353" spans="1:2" s="263" customFormat="1" x14ac:dyDescent="0.3">
      <c r="A353" s="268"/>
      <c r="B353" s="269"/>
    </row>
    <row r="354" spans="1:2" s="263" customFormat="1" x14ac:dyDescent="0.3">
      <c r="A354" s="268"/>
      <c r="B354" s="269"/>
    </row>
    <row r="355" spans="1:2" s="263" customFormat="1" x14ac:dyDescent="0.3">
      <c r="A355" s="268"/>
      <c r="B355" s="269"/>
    </row>
    <row r="356" spans="1:2" s="263" customFormat="1" x14ac:dyDescent="0.3">
      <c r="A356" s="268"/>
      <c r="B356" s="269"/>
    </row>
    <row r="357" spans="1:2" s="263" customFormat="1" x14ac:dyDescent="0.3">
      <c r="A357" s="268"/>
      <c r="B357" s="269"/>
    </row>
    <row r="358" spans="1:2" s="263" customFormat="1" x14ac:dyDescent="0.3">
      <c r="A358" s="268"/>
      <c r="B358" s="269"/>
    </row>
    <row r="359" spans="1:2" s="263" customFormat="1" x14ac:dyDescent="0.3">
      <c r="A359" s="268"/>
      <c r="B359" s="269"/>
    </row>
    <row r="360" spans="1:2" s="263" customFormat="1" x14ac:dyDescent="0.3">
      <c r="A360" s="268"/>
      <c r="B360" s="269"/>
    </row>
    <row r="361" spans="1:2" s="263" customFormat="1" x14ac:dyDescent="0.3">
      <c r="A361" s="268"/>
      <c r="B361" s="269"/>
    </row>
    <row r="362" spans="1:2" s="263" customFormat="1" x14ac:dyDescent="0.3">
      <c r="A362" s="268"/>
      <c r="B362" s="269"/>
    </row>
    <row r="363" spans="1:2" s="263" customFormat="1" x14ac:dyDescent="0.3">
      <c r="A363" s="268"/>
      <c r="B363" s="269"/>
    </row>
    <row r="364" spans="1:2" s="263" customFormat="1" x14ac:dyDescent="0.3">
      <c r="A364" s="268"/>
      <c r="B364" s="269"/>
    </row>
    <row r="365" spans="1:2" s="263" customFormat="1" x14ac:dyDescent="0.3">
      <c r="A365" s="268"/>
      <c r="B365" s="269"/>
    </row>
    <row r="366" spans="1:2" s="263" customFormat="1" x14ac:dyDescent="0.3">
      <c r="A366" s="268"/>
      <c r="B366" s="269"/>
    </row>
    <row r="367" spans="1:2" s="263" customFormat="1" x14ac:dyDescent="0.3">
      <c r="A367" s="268"/>
      <c r="B367" s="269"/>
    </row>
    <row r="368" spans="1:2" s="263" customFormat="1" x14ac:dyDescent="0.3">
      <c r="A368" s="268"/>
      <c r="B368" s="269"/>
    </row>
    <row r="369" spans="1:2" s="263" customFormat="1" x14ac:dyDescent="0.3">
      <c r="A369" s="268"/>
      <c r="B369" s="269"/>
    </row>
    <row r="370" spans="1:2" s="263" customFormat="1" x14ac:dyDescent="0.3">
      <c r="A370" s="268"/>
      <c r="B370" s="269"/>
    </row>
    <row r="371" spans="1:2" s="263" customFormat="1" x14ac:dyDescent="0.3">
      <c r="A371" s="268"/>
      <c r="B371" s="269"/>
    </row>
    <row r="372" spans="1:2" s="263" customFormat="1" x14ac:dyDescent="0.3">
      <c r="A372" s="268"/>
      <c r="B372" s="269"/>
    </row>
    <row r="373" spans="1:2" s="263" customFormat="1" x14ac:dyDescent="0.3">
      <c r="A373" s="268"/>
      <c r="B373" s="269"/>
    </row>
    <row r="374" spans="1:2" s="263" customFormat="1" x14ac:dyDescent="0.3">
      <c r="A374" s="268"/>
      <c r="B374" s="269"/>
    </row>
    <row r="375" spans="1:2" s="263" customFormat="1" x14ac:dyDescent="0.3">
      <c r="A375" s="268"/>
      <c r="B375" s="269"/>
    </row>
    <row r="376" spans="1:2" s="263" customFormat="1" x14ac:dyDescent="0.3">
      <c r="A376" s="268"/>
      <c r="B376" s="269"/>
    </row>
    <row r="377" spans="1:2" s="263" customFormat="1" x14ac:dyDescent="0.3">
      <c r="A377" s="268"/>
      <c r="B377" s="269"/>
    </row>
    <row r="378" spans="1:2" s="263" customFormat="1" x14ac:dyDescent="0.3">
      <c r="A378" s="268"/>
      <c r="B378" s="269"/>
    </row>
    <row r="379" spans="1:2" s="263" customFormat="1" x14ac:dyDescent="0.3">
      <c r="A379" s="268"/>
      <c r="B379" s="269"/>
    </row>
    <row r="380" spans="1:2" s="263" customFormat="1" x14ac:dyDescent="0.3">
      <c r="A380" s="268"/>
      <c r="B380" s="269"/>
    </row>
    <row r="381" spans="1:2" s="263" customFormat="1" x14ac:dyDescent="0.3">
      <c r="A381" s="268"/>
      <c r="B381" s="269"/>
    </row>
    <row r="382" spans="1:2" s="263" customFormat="1" x14ac:dyDescent="0.3">
      <c r="A382" s="268"/>
      <c r="B382" s="269"/>
    </row>
    <row r="383" spans="1:2" s="263" customFormat="1" x14ac:dyDescent="0.3">
      <c r="A383" s="268"/>
      <c r="B383" s="269"/>
    </row>
    <row r="384" spans="1:2" s="263" customFormat="1" x14ac:dyDescent="0.3">
      <c r="A384" s="268"/>
      <c r="B384" s="269"/>
    </row>
    <row r="385" spans="1:2" s="263" customFormat="1" x14ac:dyDescent="0.3">
      <c r="A385" s="268"/>
      <c r="B385" s="269"/>
    </row>
    <row r="386" spans="1:2" s="263" customFormat="1" x14ac:dyDescent="0.3">
      <c r="A386" s="268"/>
      <c r="B386" s="269"/>
    </row>
    <row r="387" spans="1:2" s="263" customFormat="1" x14ac:dyDescent="0.3">
      <c r="A387" s="268"/>
      <c r="B387" s="269"/>
    </row>
    <row r="388" spans="1:2" s="263" customFormat="1" x14ac:dyDescent="0.3">
      <c r="A388" s="268"/>
      <c r="B388" s="269"/>
    </row>
    <row r="389" spans="1:2" s="263" customFormat="1" x14ac:dyDescent="0.3">
      <c r="A389" s="268"/>
      <c r="B389" s="269"/>
    </row>
    <row r="390" spans="1:2" s="263" customFormat="1" x14ac:dyDescent="0.3">
      <c r="A390" s="268"/>
      <c r="B390" s="269"/>
    </row>
    <row r="391" spans="1:2" s="263" customFormat="1" x14ac:dyDescent="0.3">
      <c r="A391" s="268"/>
      <c r="B391" s="269"/>
    </row>
    <row r="392" spans="1:2" s="263" customFormat="1" x14ac:dyDescent="0.3">
      <c r="A392" s="268"/>
      <c r="B392" s="269"/>
    </row>
    <row r="393" spans="1:2" s="263" customFormat="1" x14ac:dyDescent="0.3">
      <c r="A393" s="268"/>
      <c r="B393" s="269"/>
    </row>
    <row r="394" spans="1:2" s="263" customFormat="1" x14ac:dyDescent="0.3">
      <c r="A394" s="268"/>
      <c r="B394" s="269"/>
    </row>
    <row r="395" spans="1:2" s="263" customFormat="1" x14ac:dyDescent="0.3">
      <c r="A395" s="268"/>
      <c r="B395" s="269"/>
    </row>
    <row r="396" spans="1:2" s="263" customFormat="1" x14ac:dyDescent="0.3">
      <c r="A396" s="268"/>
      <c r="B396" s="269"/>
    </row>
    <row r="397" spans="1:2" s="263" customFormat="1" x14ac:dyDescent="0.3">
      <c r="A397" s="268"/>
      <c r="B397" s="269"/>
    </row>
    <row r="398" spans="1:2" s="263" customFormat="1" x14ac:dyDescent="0.3">
      <c r="A398" s="268"/>
      <c r="B398" s="269"/>
    </row>
    <row r="399" spans="1:2" s="263" customFormat="1" x14ac:dyDescent="0.3">
      <c r="A399" s="268"/>
      <c r="B399" s="269"/>
    </row>
    <row r="400" spans="1:2" s="263" customFormat="1" x14ac:dyDescent="0.3">
      <c r="A400" s="268"/>
      <c r="B400" s="269"/>
    </row>
    <row r="401" spans="1:2" s="263" customFormat="1" x14ac:dyDescent="0.3">
      <c r="A401" s="268"/>
      <c r="B401" s="269"/>
    </row>
    <row r="402" spans="1:2" s="263" customFormat="1" x14ac:dyDescent="0.3">
      <c r="A402" s="268"/>
      <c r="B402" s="269"/>
    </row>
    <row r="403" spans="1:2" s="263" customFormat="1" x14ac:dyDescent="0.3">
      <c r="A403" s="268"/>
      <c r="B403" s="269"/>
    </row>
    <row r="404" spans="1:2" s="263" customFormat="1" x14ac:dyDescent="0.3">
      <c r="A404" s="268"/>
      <c r="B404" s="269"/>
    </row>
    <row r="405" spans="1:2" s="263" customFormat="1" x14ac:dyDescent="0.3">
      <c r="A405" s="268"/>
      <c r="B405" s="269"/>
    </row>
    <row r="406" spans="1:2" s="263" customFormat="1" x14ac:dyDescent="0.3">
      <c r="A406" s="268"/>
      <c r="B406" s="269"/>
    </row>
    <row r="407" spans="1:2" s="263" customFormat="1" x14ac:dyDescent="0.3">
      <c r="A407" s="268"/>
      <c r="B407" s="269"/>
    </row>
    <row r="408" spans="1:2" s="263" customFormat="1" x14ac:dyDescent="0.3">
      <c r="A408" s="268"/>
      <c r="B408" s="269"/>
    </row>
    <row r="409" spans="1:2" s="263" customFormat="1" x14ac:dyDescent="0.3">
      <c r="A409" s="268"/>
      <c r="B409" s="269"/>
    </row>
    <row r="410" spans="1:2" s="263" customFormat="1" x14ac:dyDescent="0.3">
      <c r="A410" s="268"/>
      <c r="B410" s="269"/>
    </row>
    <row r="411" spans="1:2" s="263" customFormat="1" x14ac:dyDescent="0.3">
      <c r="A411" s="268"/>
      <c r="B411" s="269"/>
    </row>
    <row r="412" spans="1:2" s="263" customFormat="1" x14ac:dyDescent="0.3">
      <c r="A412" s="268"/>
      <c r="B412" s="269"/>
    </row>
    <row r="413" spans="1:2" s="263" customFormat="1" x14ac:dyDescent="0.3">
      <c r="A413" s="268"/>
      <c r="B413" s="269"/>
    </row>
    <row r="414" spans="1:2" s="263" customFormat="1" x14ac:dyDescent="0.3">
      <c r="A414" s="268"/>
      <c r="B414" s="269"/>
    </row>
    <row r="415" spans="1:2" s="263" customFormat="1" x14ac:dyDescent="0.3">
      <c r="A415" s="268"/>
      <c r="B415" s="269"/>
    </row>
    <row r="416" spans="1:2" s="263" customFormat="1" x14ac:dyDescent="0.3">
      <c r="A416" s="268"/>
      <c r="B416" s="269"/>
    </row>
    <row r="417" spans="1:2" s="263" customFormat="1" x14ac:dyDescent="0.3">
      <c r="A417" s="268"/>
      <c r="B417" s="269"/>
    </row>
    <row r="418" spans="1:2" s="263" customFormat="1" x14ac:dyDescent="0.3">
      <c r="A418" s="268"/>
      <c r="B418" s="269"/>
    </row>
    <row r="419" spans="1:2" s="263" customFormat="1" x14ac:dyDescent="0.3">
      <c r="A419" s="268"/>
      <c r="B419" s="269"/>
    </row>
    <row r="420" spans="1:2" s="263" customFormat="1" x14ac:dyDescent="0.3">
      <c r="A420" s="268"/>
      <c r="B420" s="269"/>
    </row>
    <row r="421" spans="1:2" s="263" customFormat="1" x14ac:dyDescent="0.3">
      <c r="A421" s="268"/>
      <c r="B421" s="269"/>
    </row>
    <row r="422" spans="1:2" s="263" customFormat="1" x14ac:dyDescent="0.3">
      <c r="A422" s="268"/>
      <c r="B422" s="269"/>
    </row>
    <row r="423" spans="1:2" s="263" customFormat="1" x14ac:dyDescent="0.3">
      <c r="A423" s="268"/>
      <c r="B423" s="269"/>
    </row>
    <row r="424" spans="1:2" s="263" customFormat="1" x14ac:dyDescent="0.3">
      <c r="A424" s="268"/>
      <c r="B424" s="269"/>
    </row>
    <row r="425" spans="1:2" s="263" customFormat="1" x14ac:dyDescent="0.3">
      <c r="A425" s="268"/>
      <c r="B425" s="269"/>
    </row>
    <row r="426" spans="1:2" s="263" customFormat="1" x14ac:dyDescent="0.3">
      <c r="A426" s="268"/>
      <c r="B426" s="269"/>
    </row>
    <row r="427" spans="1:2" s="263" customFormat="1" x14ac:dyDescent="0.3">
      <c r="A427" s="268"/>
      <c r="B427" s="269"/>
    </row>
    <row r="428" spans="1:2" s="263" customFormat="1" x14ac:dyDescent="0.3">
      <c r="A428" s="268"/>
      <c r="B428" s="269"/>
    </row>
    <row r="429" spans="1:2" s="263" customFormat="1" x14ac:dyDescent="0.3">
      <c r="A429" s="268"/>
      <c r="B429" s="269"/>
    </row>
    <row r="430" spans="1:2" s="263" customFormat="1" x14ac:dyDescent="0.3">
      <c r="A430" s="268"/>
      <c r="B430" s="269"/>
    </row>
    <row r="431" spans="1:2" s="263" customFormat="1" x14ac:dyDescent="0.3">
      <c r="A431" s="268"/>
      <c r="B431" s="269"/>
    </row>
    <row r="432" spans="1:2" s="263" customFormat="1" x14ac:dyDescent="0.3">
      <c r="A432" s="268"/>
      <c r="B432" s="269"/>
    </row>
    <row r="433" spans="1:2" s="263" customFormat="1" x14ac:dyDescent="0.3">
      <c r="A433" s="268"/>
      <c r="B433" s="269"/>
    </row>
    <row r="434" spans="1:2" s="263" customFormat="1" x14ac:dyDescent="0.3">
      <c r="A434" s="268"/>
      <c r="B434" s="269"/>
    </row>
    <row r="435" spans="1:2" s="263" customFormat="1" x14ac:dyDescent="0.3">
      <c r="A435" s="268"/>
      <c r="B435" s="269"/>
    </row>
    <row r="436" spans="1:2" s="263" customFormat="1" x14ac:dyDescent="0.3">
      <c r="A436" s="268"/>
      <c r="B436" s="269"/>
    </row>
    <row r="437" spans="1:2" s="263" customFormat="1" x14ac:dyDescent="0.3">
      <c r="A437" s="268"/>
      <c r="B437" s="269"/>
    </row>
    <row r="438" spans="1:2" s="263" customFormat="1" x14ac:dyDescent="0.3">
      <c r="A438" s="268"/>
      <c r="B438" s="269"/>
    </row>
    <row r="439" spans="1:2" s="263" customFormat="1" x14ac:dyDescent="0.3">
      <c r="A439" s="268"/>
      <c r="B439" s="269"/>
    </row>
    <row r="440" spans="1:2" s="263" customFormat="1" x14ac:dyDescent="0.3">
      <c r="A440" s="268"/>
      <c r="B440" s="269"/>
    </row>
    <row r="441" spans="1:2" s="263" customFormat="1" x14ac:dyDescent="0.3">
      <c r="A441" s="268"/>
      <c r="B441" s="269"/>
    </row>
    <row r="442" spans="1:2" s="263" customFormat="1" x14ac:dyDescent="0.3">
      <c r="A442" s="268"/>
      <c r="B442" s="269"/>
    </row>
    <row r="443" spans="1:2" s="263" customFormat="1" x14ac:dyDescent="0.3">
      <c r="A443" s="268"/>
      <c r="B443" s="269"/>
    </row>
    <row r="444" spans="1:2" s="263" customFormat="1" x14ac:dyDescent="0.3">
      <c r="A444" s="268"/>
      <c r="B444" s="269"/>
    </row>
    <row r="445" spans="1:2" s="263" customFormat="1" x14ac:dyDescent="0.3">
      <c r="A445" s="268"/>
      <c r="B445" s="269"/>
    </row>
    <row r="446" spans="1:2" s="263" customFormat="1" x14ac:dyDescent="0.3">
      <c r="A446" s="268"/>
      <c r="B446" s="269"/>
    </row>
    <row r="447" spans="1:2" s="263" customFormat="1" x14ac:dyDescent="0.3">
      <c r="A447" s="268"/>
      <c r="B447" s="269"/>
    </row>
    <row r="448" spans="1:2" s="263" customFormat="1" x14ac:dyDescent="0.3">
      <c r="A448" s="268"/>
      <c r="B448" s="269"/>
    </row>
    <row r="449" spans="1:2" s="263" customFormat="1" x14ac:dyDescent="0.3">
      <c r="A449" s="268"/>
      <c r="B449" s="269"/>
    </row>
    <row r="450" spans="1:2" s="263" customFormat="1" x14ac:dyDescent="0.3">
      <c r="A450" s="268"/>
      <c r="B450" s="269"/>
    </row>
    <row r="451" spans="1:2" s="263" customFormat="1" x14ac:dyDescent="0.3">
      <c r="A451" s="268"/>
      <c r="B451" s="269"/>
    </row>
    <row r="452" spans="1:2" s="263" customFormat="1" x14ac:dyDescent="0.3">
      <c r="A452" s="268"/>
      <c r="B452" s="269"/>
    </row>
    <row r="453" spans="1:2" s="263" customFormat="1" x14ac:dyDescent="0.3">
      <c r="A453" s="268"/>
      <c r="B453" s="269"/>
    </row>
    <row r="454" spans="1:2" s="263" customFormat="1" x14ac:dyDescent="0.3">
      <c r="A454" s="268"/>
      <c r="B454" s="269"/>
    </row>
    <row r="455" spans="1:2" s="263" customFormat="1" x14ac:dyDescent="0.3">
      <c r="A455" s="268"/>
      <c r="B455" s="269"/>
    </row>
    <row r="456" spans="1:2" s="263" customFormat="1" x14ac:dyDescent="0.3">
      <c r="A456" s="268"/>
      <c r="B456" s="269"/>
    </row>
    <row r="457" spans="1:2" s="263" customFormat="1" x14ac:dyDescent="0.3">
      <c r="A457" s="268"/>
      <c r="B457" s="269"/>
    </row>
    <row r="458" spans="1:2" s="263" customFormat="1" x14ac:dyDescent="0.3">
      <c r="A458" s="268"/>
      <c r="B458" s="269"/>
    </row>
    <row r="459" spans="1:2" s="263" customFormat="1" x14ac:dyDescent="0.3">
      <c r="A459" s="268"/>
      <c r="B459" s="269"/>
    </row>
    <row r="460" spans="1:2" s="263" customFormat="1" x14ac:dyDescent="0.3">
      <c r="A460" s="268"/>
      <c r="B460" s="269"/>
    </row>
    <row r="461" spans="1:2" s="263" customFormat="1" x14ac:dyDescent="0.3">
      <c r="A461" s="268"/>
      <c r="B461" s="269"/>
    </row>
    <row r="462" spans="1:2" s="263" customFormat="1" x14ac:dyDescent="0.3">
      <c r="A462" s="268"/>
      <c r="B462" s="269"/>
    </row>
    <row r="463" spans="1:2" s="263" customFormat="1" x14ac:dyDescent="0.3">
      <c r="A463" s="268"/>
      <c r="B463" s="269"/>
    </row>
    <row r="464" spans="1:2" s="263" customFormat="1" x14ac:dyDescent="0.3">
      <c r="A464" s="268"/>
      <c r="B464" s="269"/>
    </row>
    <row r="465" spans="1:2" s="263" customFormat="1" x14ac:dyDescent="0.3">
      <c r="A465" s="268"/>
      <c r="B465" s="269"/>
    </row>
    <row r="466" spans="1:2" s="263" customFormat="1" x14ac:dyDescent="0.3">
      <c r="A466" s="268"/>
      <c r="B466" s="269"/>
    </row>
    <row r="467" spans="1:2" s="263" customFormat="1" x14ac:dyDescent="0.3">
      <c r="A467" s="268"/>
      <c r="B467" s="269"/>
    </row>
    <row r="468" spans="1:2" s="263" customFormat="1" x14ac:dyDescent="0.3">
      <c r="A468" s="268"/>
      <c r="B468" s="269"/>
    </row>
    <row r="469" spans="1:2" s="263" customFormat="1" x14ac:dyDescent="0.3">
      <c r="A469" s="268"/>
      <c r="B469" s="269"/>
    </row>
    <row r="470" spans="1:2" s="263" customFormat="1" x14ac:dyDescent="0.3">
      <c r="A470" s="268"/>
      <c r="B470" s="269"/>
    </row>
    <row r="471" spans="1:2" s="263" customFormat="1" x14ac:dyDescent="0.3">
      <c r="A471" s="268"/>
      <c r="B471" s="269"/>
    </row>
    <row r="472" spans="1:2" s="263" customFormat="1" x14ac:dyDescent="0.3">
      <c r="A472" s="268"/>
      <c r="B472" s="269"/>
    </row>
    <row r="473" spans="1:2" s="263" customFormat="1" x14ac:dyDescent="0.3">
      <c r="A473" s="268"/>
      <c r="B473" s="269"/>
    </row>
    <row r="474" spans="1:2" s="263" customFormat="1" x14ac:dyDescent="0.3">
      <c r="A474" s="268"/>
      <c r="B474" s="269"/>
    </row>
    <row r="475" spans="1:2" s="263" customFormat="1" x14ac:dyDescent="0.3">
      <c r="A475" s="268"/>
      <c r="B475" s="269"/>
    </row>
    <row r="476" spans="1:2" s="263" customFormat="1" x14ac:dyDescent="0.3">
      <c r="A476" s="268"/>
      <c r="B476" s="269"/>
    </row>
    <row r="477" spans="1:2" s="263" customFormat="1" x14ac:dyDescent="0.3">
      <c r="A477" s="268"/>
      <c r="B477" s="269"/>
    </row>
    <row r="478" spans="1:2" s="263" customFormat="1" x14ac:dyDescent="0.3">
      <c r="A478" s="268"/>
      <c r="B478" s="269"/>
    </row>
    <row r="479" spans="1:2" s="263" customFormat="1" x14ac:dyDescent="0.3">
      <c r="A479" s="268"/>
      <c r="B479" s="269"/>
    </row>
    <row r="480" spans="1:2" s="263" customFormat="1" x14ac:dyDescent="0.3">
      <c r="A480" s="268"/>
      <c r="B480" s="269"/>
    </row>
    <row r="481" spans="1:2" s="263" customFormat="1" x14ac:dyDescent="0.3">
      <c r="A481" s="268"/>
      <c r="B481" s="269"/>
    </row>
    <row r="482" spans="1:2" s="263" customFormat="1" x14ac:dyDescent="0.3">
      <c r="A482" s="268"/>
      <c r="B482" s="269"/>
    </row>
    <row r="483" spans="1:2" s="263" customFormat="1" x14ac:dyDescent="0.3">
      <c r="A483" s="268"/>
      <c r="B483" s="269"/>
    </row>
    <row r="484" spans="1:2" s="263" customFormat="1" x14ac:dyDescent="0.3">
      <c r="A484" s="268"/>
      <c r="B484" s="269"/>
    </row>
    <row r="485" spans="1:2" s="263" customFormat="1" x14ac:dyDescent="0.3">
      <c r="A485" s="268"/>
      <c r="B485" s="269"/>
    </row>
    <row r="486" spans="1:2" s="263" customFormat="1" x14ac:dyDescent="0.3">
      <c r="A486" s="268"/>
      <c r="B486" s="269"/>
    </row>
    <row r="487" spans="1:2" s="263" customFormat="1" x14ac:dyDescent="0.3">
      <c r="A487" s="268"/>
      <c r="B487" s="269"/>
    </row>
    <row r="488" spans="1:2" s="263" customFormat="1" x14ac:dyDescent="0.3">
      <c r="A488" s="268"/>
      <c r="B488" s="269"/>
    </row>
    <row r="489" spans="1:2" s="263" customFormat="1" x14ac:dyDescent="0.3">
      <c r="A489" s="268"/>
      <c r="B489" s="269"/>
    </row>
    <row r="490" spans="1:2" s="263" customFormat="1" x14ac:dyDescent="0.3">
      <c r="A490" s="268"/>
      <c r="B490" s="269"/>
    </row>
    <row r="491" spans="1:2" s="263" customFormat="1" x14ac:dyDescent="0.3">
      <c r="A491" s="268"/>
      <c r="B491" s="269"/>
    </row>
    <row r="492" spans="1:2" s="263" customFormat="1" x14ac:dyDescent="0.3">
      <c r="A492" s="268"/>
      <c r="B492" s="269"/>
    </row>
    <row r="493" spans="1:2" s="263" customFormat="1" x14ac:dyDescent="0.3">
      <c r="A493" s="268"/>
      <c r="B493" s="269"/>
    </row>
    <row r="494" spans="1:2" s="263" customFormat="1" x14ac:dyDescent="0.3">
      <c r="A494" s="268"/>
      <c r="B494" s="269"/>
    </row>
    <row r="495" spans="1:2" s="263" customFormat="1" x14ac:dyDescent="0.3">
      <c r="A495" s="268"/>
      <c r="B495" s="269"/>
    </row>
    <row r="496" spans="1:2" s="263" customFormat="1" x14ac:dyDescent="0.3">
      <c r="A496" s="268"/>
      <c r="B496" s="269"/>
    </row>
    <row r="497" spans="1:2" s="263" customFormat="1" x14ac:dyDescent="0.3">
      <c r="A497" s="268"/>
      <c r="B497" s="269"/>
    </row>
    <row r="498" spans="1:2" s="263" customFormat="1" x14ac:dyDescent="0.3">
      <c r="A498" s="268"/>
      <c r="B498" s="269"/>
    </row>
    <row r="499" spans="1:2" s="263" customFormat="1" x14ac:dyDescent="0.3">
      <c r="A499" s="268"/>
      <c r="B499" s="269"/>
    </row>
    <row r="500" spans="1:2" s="263" customFormat="1" x14ac:dyDescent="0.3">
      <c r="A500" s="268"/>
      <c r="B500" s="269"/>
    </row>
    <row r="501" spans="1:2" s="263" customFormat="1" x14ac:dyDescent="0.3">
      <c r="A501" s="268"/>
      <c r="B501" s="269"/>
    </row>
    <row r="502" spans="1:2" s="263" customFormat="1" x14ac:dyDescent="0.3">
      <c r="A502" s="268"/>
      <c r="B502" s="269"/>
    </row>
    <row r="503" spans="1:2" s="263" customFormat="1" x14ac:dyDescent="0.3">
      <c r="A503" s="268"/>
      <c r="B503" s="269"/>
    </row>
    <row r="504" spans="1:2" s="263" customFormat="1" x14ac:dyDescent="0.3">
      <c r="A504" s="268"/>
      <c r="B504" s="269"/>
    </row>
    <row r="505" spans="1:2" s="263" customFormat="1" x14ac:dyDescent="0.3">
      <c r="A505" s="268"/>
      <c r="B505" s="269"/>
    </row>
    <row r="506" spans="1:2" s="263" customFormat="1" x14ac:dyDescent="0.3">
      <c r="A506" s="268"/>
      <c r="B506" s="269"/>
    </row>
    <row r="507" spans="1:2" s="263" customFormat="1" x14ac:dyDescent="0.3">
      <c r="A507" s="268"/>
      <c r="B507" s="269"/>
    </row>
    <row r="508" spans="1:2" s="263" customFormat="1" x14ac:dyDescent="0.3">
      <c r="A508" s="268"/>
      <c r="B508" s="269"/>
    </row>
    <row r="509" spans="1:2" s="263" customFormat="1" x14ac:dyDescent="0.3">
      <c r="A509" s="268"/>
      <c r="B509" s="269"/>
    </row>
    <row r="510" spans="1:2" s="263" customFormat="1" x14ac:dyDescent="0.3">
      <c r="A510" s="268"/>
      <c r="B510" s="269"/>
    </row>
    <row r="511" spans="1:2" s="263" customFormat="1" x14ac:dyDescent="0.3">
      <c r="A511" s="268"/>
      <c r="B511" s="269"/>
    </row>
    <row r="512" spans="1:2" s="263" customFormat="1" x14ac:dyDescent="0.3">
      <c r="A512" s="268"/>
      <c r="B512" s="269"/>
    </row>
    <row r="513" spans="1:2" s="263" customFormat="1" x14ac:dyDescent="0.3">
      <c r="A513" s="268"/>
      <c r="B513" s="269"/>
    </row>
    <row r="514" spans="1:2" s="263" customFormat="1" x14ac:dyDescent="0.3">
      <c r="A514" s="268"/>
      <c r="B514" s="269"/>
    </row>
    <row r="515" spans="1:2" s="263" customFormat="1" x14ac:dyDescent="0.3">
      <c r="A515" s="268"/>
      <c r="B515" s="269"/>
    </row>
    <row r="516" spans="1:2" s="263" customFormat="1" x14ac:dyDescent="0.3">
      <c r="A516" s="268"/>
      <c r="B516" s="269"/>
    </row>
    <row r="517" spans="1:2" s="263" customFormat="1" x14ac:dyDescent="0.3">
      <c r="A517" s="268"/>
      <c r="B517" s="269"/>
    </row>
    <row r="518" spans="1:2" s="263" customFormat="1" x14ac:dyDescent="0.3">
      <c r="A518" s="268"/>
      <c r="B518" s="269"/>
    </row>
    <row r="519" spans="1:2" s="263" customFormat="1" x14ac:dyDescent="0.3">
      <c r="A519" s="268"/>
      <c r="B519" s="269"/>
    </row>
    <row r="520" spans="1:2" s="263" customFormat="1" x14ac:dyDescent="0.3">
      <c r="A520" s="268"/>
      <c r="B520" s="269"/>
    </row>
    <row r="521" spans="1:2" s="263" customFormat="1" x14ac:dyDescent="0.3">
      <c r="A521" s="268"/>
      <c r="B521" s="269"/>
    </row>
    <row r="522" spans="1:2" s="263" customFormat="1" x14ac:dyDescent="0.3">
      <c r="A522" s="268"/>
      <c r="B522" s="269"/>
    </row>
    <row r="523" spans="1:2" s="263" customFormat="1" x14ac:dyDescent="0.3">
      <c r="A523" s="268"/>
      <c r="B523" s="269"/>
    </row>
    <row r="524" spans="1:2" s="263" customFormat="1" x14ac:dyDescent="0.3">
      <c r="A524" s="268"/>
      <c r="B524" s="269"/>
    </row>
    <row r="525" spans="1:2" s="263" customFormat="1" x14ac:dyDescent="0.3">
      <c r="A525" s="268"/>
      <c r="B525" s="269"/>
    </row>
    <row r="526" spans="1:2" s="263" customFormat="1" x14ac:dyDescent="0.3">
      <c r="A526" s="268"/>
      <c r="B526" s="269"/>
    </row>
    <row r="527" spans="1:2" s="263" customFormat="1" x14ac:dyDescent="0.3">
      <c r="A527" s="268"/>
      <c r="B527" s="269"/>
    </row>
    <row r="528" spans="1:2" s="263" customFormat="1" x14ac:dyDescent="0.3">
      <c r="A528" s="268"/>
      <c r="B528" s="269"/>
    </row>
    <row r="529" spans="1:2" s="263" customFormat="1" x14ac:dyDescent="0.3">
      <c r="A529" s="268"/>
      <c r="B529" s="269"/>
    </row>
    <row r="530" spans="1:2" s="263" customFormat="1" x14ac:dyDescent="0.3">
      <c r="A530" s="268"/>
      <c r="B530" s="269"/>
    </row>
    <row r="531" spans="1:2" s="263" customFormat="1" x14ac:dyDescent="0.3">
      <c r="A531" s="268"/>
      <c r="B531" s="269"/>
    </row>
    <row r="532" spans="1:2" s="263" customFormat="1" x14ac:dyDescent="0.3">
      <c r="A532" s="268"/>
      <c r="B532" s="269"/>
    </row>
    <row r="533" spans="1:2" s="263" customFormat="1" x14ac:dyDescent="0.3">
      <c r="A533" s="268"/>
      <c r="B533" s="269"/>
    </row>
    <row r="534" spans="1:2" s="263" customFormat="1" x14ac:dyDescent="0.3">
      <c r="A534" s="268"/>
      <c r="B534" s="269"/>
    </row>
    <row r="535" spans="1:2" s="263" customFormat="1" x14ac:dyDescent="0.3">
      <c r="A535" s="268"/>
      <c r="B535" s="269"/>
    </row>
    <row r="536" spans="1:2" s="263" customFormat="1" x14ac:dyDescent="0.3">
      <c r="A536" s="268"/>
      <c r="B536" s="269"/>
    </row>
    <row r="537" spans="1:2" s="263" customFormat="1" x14ac:dyDescent="0.3">
      <c r="A537" s="268"/>
      <c r="B537" s="269"/>
    </row>
    <row r="538" spans="1:2" s="263" customFormat="1" x14ac:dyDescent="0.3">
      <c r="A538" s="268"/>
      <c r="B538" s="269"/>
    </row>
    <row r="539" spans="1:2" s="263" customFormat="1" x14ac:dyDescent="0.3">
      <c r="A539" s="268"/>
      <c r="B539" s="269"/>
    </row>
    <row r="540" spans="1:2" s="263" customFormat="1" x14ac:dyDescent="0.3">
      <c r="A540" s="268"/>
      <c r="B540" s="269"/>
    </row>
    <row r="541" spans="1:2" s="263" customFormat="1" x14ac:dyDescent="0.3">
      <c r="A541" s="268"/>
      <c r="B541" s="269"/>
    </row>
    <row r="542" spans="1:2" s="263" customFormat="1" x14ac:dyDescent="0.3">
      <c r="A542" s="268"/>
      <c r="B542" s="269"/>
    </row>
    <row r="543" spans="1:2" s="263" customFormat="1" x14ac:dyDescent="0.3">
      <c r="A543" s="268"/>
      <c r="B543" s="269"/>
    </row>
    <row r="544" spans="1:2" s="263" customFormat="1" x14ac:dyDescent="0.3">
      <c r="A544" s="268"/>
      <c r="B544" s="269"/>
    </row>
    <row r="545" spans="1:59" s="263" customFormat="1" x14ac:dyDescent="0.3">
      <c r="A545" s="268"/>
      <c r="B545" s="269"/>
    </row>
    <row r="546" spans="1:59" s="263" customFormat="1" x14ac:dyDescent="0.3">
      <c r="A546" s="268"/>
      <c r="B546" s="269"/>
    </row>
    <row r="547" spans="1:59" s="263" customFormat="1" x14ac:dyDescent="0.3">
      <c r="A547" s="268"/>
      <c r="B547" s="269"/>
    </row>
    <row r="548" spans="1:59" s="263" customFormat="1" x14ac:dyDescent="0.3">
      <c r="A548" s="268"/>
      <c r="B548" s="269"/>
    </row>
    <row r="549" spans="1:59" s="212" customFormat="1" x14ac:dyDescent="0.3">
      <c r="A549" s="270"/>
      <c r="B549" s="271"/>
      <c r="J549" s="263"/>
      <c r="K549" s="263"/>
      <c r="L549" s="263"/>
      <c r="M549" s="263"/>
      <c r="N549" s="263"/>
      <c r="O549" s="263"/>
      <c r="P549" s="263"/>
      <c r="Q549" s="263"/>
      <c r="R549" s="263"/>
      <c r="S549" s="263"/>
      <c r="T549" s="263"/>
      <c r="U549" s="263"/>
      <c r="V549" s="263"/>
      <c r="W549" s="263"/>
      <c r="X549" s="263"/>
      <c r="Y549" s="263"/>
      <c r="Z549" s="263"/>
      <c r="AA549" s="263"/>
      <c r="AB549" s="263"/>
      <c r="AC549" s="263"/>
      <c r="AD549" s="263"/>
      <c r="AE549" s="263"/>
      <c r="AF549" s="263"/>
      <c r="AG549" s="263"/>
      <c r="AH549" s="263"/>
      <c r="AI549" s="263"/>
      <c r="AJ549" s="263"/>
      <c r="AK549" s="263"/>
      <c r="AL549" s="263"/>
      <c r="AM549" s="263"/>
      <c r="AN549" s="263"/>
      <c r="AO549" s="263"/>
      <c r="AP549" s="263"/>
      <c r="AQ549" s="263"/>
      <c r="AR549" s="263"/>
      <c r="AS549" s="263"/>
      <c r="AT549" s="263"/>
      <c r="AU549" s="263"/>
      <c r="AV549" s="263"/>
      <c r="AW549" s="263"/>
      <c r="AX549" s="263"/>
      <c r="AY549" s="263"/>
      <c r="AZ549" s="263"/>
      <c r="BA549" s="263"/>
      <c r="BB549" s="263"/>
      <c r="BC549" s="263"/>
      <c r="BD549" s="263"/>
      <c r="BE549" s="263"/>
      <c r="BF549" s="263"/>
      <c r="BG549" s="263"/>
    </row>
    <row r="550" spans="1:59" s="212" customFormat="1" x14ac:dyDescent="0.3">
      <c r="A550" s="270"/>
      <c r="B550" s="271"/>
      <c r="J550" s="263"/>
      <c r="K550" s="263"/>
      <c r="L550" s="263"/>
      <c r="M550" s="263"/>
      <c r="N550" s="263"/>
      <c r="O550" s="263"/>
      <c r="P550" s="263"/>
      <c r="Q550" s="263"/>
      <c r="R550" s="263"/>
      <c r="S550" s="263"/>
      <c r="T550" s="263"/>
      <c r="U550" s="263"/>
      <c r="V550" s="263"/>
      <c r="W550" s="263"/>
      <c r="X550" s="263"/>
      <c r="Y550" s="263"/>
      <c r="Z550" s="263"/>
      <c r="AA550" s="263"/>
      <c r="AB550" s="263"/>
      <c r="AC550" s="263"/>
      <c r="AD550" s="263"/>
      <c r="AE550" s="263"/>
      <c r="AF550" s="263"/>
      <c r="AG550" s="263"/>
      <c r="AH550" s="263"/>
      <c r="AI550" s="263"/>
      <c r="AJ550" s="263"/>
      <c r="AK550" s="263"/>
      <c r="AL550" s="263"/>
      <c r="AM550" s="263"/>
      <c r="AN550" s="263"/>
      <c r="AO550" s="263"/>
      <c r="AP550" s="263"/>
      <c r="AQ550" s="263"/>
      <c r="AR550" s="263"/>
      <c r="AS550" s="263"/>
      <c r="AT550" s="263"/>
      <c r="AU550" s="263"/>
      <c r="AV550" s="263"/>
      <c r="AW550" s="263"/>
      <c r="AX550" s="263"/>
      <c r="AY550" s="263"/>
      <c r="AZ550" s="263"/>
      <c r="BA550" s="263"/>
      <c r="BB550" s="263"/>
      <c r="BC550" s="263"/>
      <c r="BD550" s="263"/>
      <c r="BE550" s="263"/>
      <c r="BF550" s="263"/>
      <c r="BG550" s="263"/>
    </row>
    <row r="551" spans="1:59" s="212" customFormat="1" x14ac:dyDescent="0.3">
      <c r="A551" s="270"/>
      <c r="B551" s="271"/>
      <c r="J551" s="263"/>
      <c r="K551" s="263"/>
      <c r="L551" s="263"/>
      <c r="M551" s="263"/>
      <c r="N551" s="263"/>
      <c r="O551" s="263"/>
      <c r="P551" s="263"/>
      <c r="Q551" s="263"/>
      <c r="R551" s="263"/>
      <c r="S551" s="263"/>
      <c r="T551" s="263"/>
      <c r="U551" s="263"/>
      <c r="V551" s="263"/>
      <c r="W551" s="263"/>
      <c r="X551" s="263"/>
      <c r="Y551" s="263"/>
      <c r="Z551" s="263"/>
      <c r="AA551" s="263"/>
      <c r="AB551" s="263"/>
      <c r="AC551" s="263"/>
      <c r="AD551" s="263"/>
      <c r="AE551" s="263"/>
      <c r="AF551" s="263"/>
      <c r="AG551" s="263"/>
      <c r="AH551" s="263"/>
      <c r="AI551" s="263"/>
      <c r="AJ551" s="263"/>
      <c r="AK551" s="263"/>
      <c r="AL551" s="263"/>
      <c r="AM551" s="263"/>
      <c r="AN551" s="263"/>
      <c r="AO551" s="263"/>
      <c r="AP551" s="263"/>
      <c r="AQ551" s="263"/>
      <c r="AR551" s="263"/>
      <c r="AS551" s="263"/>
      <c r="AT551" s="263"/>
      <c r="AU551" s="263"/>
      <c r="AV551" s="263"/>
      <c r="AW551" s="263"/>
      <c r="AX551" s="263"/>
      <c r="AY551" s="263"/>
      <c r="AZ551" s="263"/>
      <c r="BA551" s="263"/>
      <c r="BB551" s="263"/>
      <c r="BC551" s="263"/>
      <c r="BD551" s="263"/>
      <c r="BE551" s="263"/>
      <c r="BF551" s="263"/>
      <c r="BG551" s="263"/>
    </row>
    <row r="552" spans="1:59" s="212" customFormat="1" x14ac:dyDescent="0.3">
      <c r="A552" s="270"/>
      <c r="B552" s="271"/>
      <c r="J552" s="263"/>
      <c r="K552" s="263"/>
      <c r="L552" s="263"/>
      <c r="M552" s="263"/>
      <c r="N552" s="263"/>
      <c r="O552" s="263"/>
      <c r="P552" s="263"/>
      <c r="Q552" s="263"/>
      <c r="R552" s="263"/>
      <c r="S552" s="263"/>
      <c r="T552" s="263"/>
      <c r="U552" s="263"/>
      <c r="V552" s="263"/>
      <c r="W552" s="263"/>
      <c r="X552" s="263"/>
      <c r="Y552" s="263"/>
      <c r="Z552" s="263"/>
      <c r="AA552" s="263"/>
      <c r="AB552" s="263"/>
      <c r="AC552" s="263"/>
      <c r="AD552" s="263"/>
      <c r="AE552" s="263"/>
      <c r="AF552" s="263"/>
      <c r="AG552" s="263"/>
      <c r="AH552" s="263"/>
      <c r="AI552" s="263"/>
      <c r="AJ552" s="263"/>
      <c r="AK552" s="263"/>
      <c r="AL552" s="263"/>
      <c r="AM552" s="263"/>
      <c r="AN552" s="263"/>
      <c r="AO552" s="263"/>
      <c r="AP552" s="263"/>
      <c r="AQ552" s="263"/>
      <c r="AR552" s="263"/>
      <c r="AS552" s="263"/>
      <c r="AT552" s="263"/>
      <c r="AU552" s="263"/>
      <c r="AV552" s="263"/>
      <c r="AW552" s="263"/>
      <c r="AX552" s="263"/>
      <c r="AY552" s="263"/>
      <c r="AZ552" s="263"/>
      <c r="BA552" s="263"/>
      <c r="BB552" s="263"/>
      <c r="BC552" s="263"/>
      <c r="BD552" s="263"/>
      <c r="BE552" s="263"/>
      <c r="BF552" s="263"/>
      <c r="BG552" s="263"/>
    </row>
    <row r="553" spans="1:59" s="212" customFormat="1" x14ac:dyDescent="0.3">
      <c r="A553" s="270"/>
      <c r="B553" s="271"/>
      <c r="J553" s="263"/>
      <c r="K553" s="263"/>
      <c r="L553" s="263"/>
      <c r="M553" s="263"/>
      <c r="N553" s="263"/>
      <c r="O553" s="263"/>
      <c r="P553" s="263"/>
      <c r="Q553" s="263"/>
      <c r="R553" s="263"/>
      <c r="S553" s="263"/>
      <c r="T553" s="263"/>
      <c r="U553" s="263"/>
      <c r="V553" s="263"/>
      <c r="W553" s="263"/>
      <c r="X553" s="263"/>
      <c r="Y553" s="263"/>
      <c r="Z553" s="263"/>
      <c r="AA553" s="263"/>
      <c r="AB553" s="263"/>
      <c r="AC553" s="263"/>
      <c r="AD553" s="263"/>
      <c r="AE553" s="263"/>
      <c r="AF553" s="263"/>
      <c r="AG553" s="263"/>
      <c r="AH553" s="263"/>
      <c r="AI553" s="263"/>
      <c r="AJ553" s="263"/>
      <c r="AK553" s="263"/>
      <c r="AL553" s="263"/>
      <c r="AM553" s="263"/>
      <c r="AN553" s="263"/>
      <c r="AO553" s="263"/>
      <c r="AP553" s="263"/>
      <c r="AQ553" s="263"/>
      <c r="AR553" s="263"/>
      <c r="AS553" s="263"/>
      <c r="AT553" s="263"/>
      <c r="AU553" s="263"/>
      <c r="AV553" s="263"/>
      <c r="AW553" s="263"/>
      <c r="AX553" s="263"/>
      <c r="AY553" s="263"/>
      <c r="AZ553" s="263"/>
      <c r="BA553" s="263"/>
      <c r="BB553" s="263"/>
      <c r="BC553" s="263"/>
      <c r="BD553" s="263"/>
      <c r="BE553" s="263"/>
      <c r="BF553" s="263"/>
      <c r="BG553" s="263"/>
    </row>
    <row r="554" spans="1:59" s="212" customFormat="1" x14ac:dyDescent="0.3">
      <c r="A554" s="270"/>
      <c r="B554" s="271"/>
      <c r="J554" s="263"/>
      <c r="K554" s="263"/>
      <c r="L554" s="263"/>
      <c r="M554" s="263"/>
      <c r="N554" s="263"/>
      <c r="O554" s="263"/>
      <c r="P554" s="263"/>
      <c r="Q554" s="263"/>
      <c r="R554" s="263"/>
      <c r="S554" s="263"/>
      <c r="T554" s="263"/>
      <c r="U554" s="263"/>
      <c r="V554" s="263"/>
      <c r="W554" s="263"/>
      <c r="X554" s="263"/>
      <c r="Y554" s="263"/>
      <c r="Z554" s="263"/>
      <c r="AA554" s="263"/>
      <c r="AB554" s="263"/>
      <c r="AC554" s="263"/>
      <c r="AD554" s="263"/>
      <c r="AE554" s="263"/>
      <c r="AF554" s="263"/>
      <c r="AG554" s="263"/>
      <c r="AH554" s="263"/>
      <c r="AI554" s="263"/>
      <c r="AJ554" s="263"/>
      <c r="AK554" s="263"/>
      <c r="AL554" s="263"/>
      <c r="AM554" s="263"/>
      <c r="AN554" s="263"/>
      <c r="AO554" s="263"/>
      <c r="AP554" s="263"/>
      <c r="AQ554" s="263"/>
      <c r="AR554" s="263"/>
      <c r="AS554" s="263"/>
      <c r="AT554" s="263"/>
      <c r="AU554" s="263"/>
      <c r="AV554" s="263"/>
      <c r="AW554" s="263"/>
      <c r="AX554" s="263"/>
      <c r="AY554" s="263"/>
      <c r="AZ554" s="263"/>
      <c r="BA554" s="263"/>
      <c r="BB554" s="263"/>
      <c r="BC554" s="263"/>
      <c r="BD554" s="263"/>
      <c r="BE554" s="263"/>
      <c r="BF554" s="263"/>
      <c r="BG554" s="263"/>
    </row>
    <row r="555" spans="1:59" s="212" customFormat="1" x14ac:dyDescent="0.3">
      <c r="A555" s="270"/>
      <c r="B555" s="271"/>
      <c r="J555" s="263"/>
      <c r="K555" s="263"/>
      <c r="L555" s="263"/>
      <c r="M555" s="263"/>
      <c r="N555" s="263"/>
      <c r="O555" s="263"/>
      <c r="P555" s="263"/>
      <c r="Q555" s="263"/>
      <c r="R555" s="263"/>
      <c r="S555" s="263"/>
      <c r="T555" s="263"/>
      <c r="U555" s="263"/>
      <c r="V555" s="263"/>
      <c r="W555" s="263"/>
      <c r="X555" s="263"/>
      <c r="Y555" s="263"/>
      <c r="Z555" s="263"/>
      <c r="AA555" s="263"/>
      <c r="AB555" s="263"/>
      <c r="AC555" s="263"/>
      <c r="AD555" s="263"/>
      <c r="AE555" s="263"/>
      <c r="AF555" s="263"/>
      <c r="AG555" s="263"/>
      <c r="AH555" s="263"/>
      <c r="AI555" s="263"/>
      <c r="AJ555" s="263"/>
      <c r="AK555" s="263"/>
      <c r="AL555" s="263"/>
      <c r="AM555" s="263"/>
      <c r="AN555" s="263"/>
      <c r="AO555" s="263"/>
      <c r="AP555" s="263"/>
      <c r="AQ555" s="263"/>
      <c r="AR555" s="263"/>
      <c r="AS555" s="263"/>
      <c r="AT555" s="263"/>
      <c r="AU555" s="263"/>
      <c r="AV555" s="263"/>
      <c r="AW555" s="263"/>
      <c r="AX555" s="263"/>
      <c r="AY555" s="263"/>
      <c r="AZ555" s="263"/>
      <c r="BA555" s="263"/>
      <c r="BB555" s="263"/>
      <c r="BC555" s="263"/>
      <c r="BD555" s="263"/>
      <c r="BE555" s="263"/>
      <c r="BF555" s="263"/>
      <c r="BG555" s="263"/>
    </row>
    <row r="556" spans="1:59" s="212" customFormat="1" x14ac:dyDescent="0.3">
      <c r="A556" s="270"/>
      <c r="B556" s="271"/>
      <c r="J556" s="263"/>
      <c r="K556" s="263"/>
      <c r="L556" s="263"/>
      <c r="M556" s="263"/>
      <c r="N556" s="263"/>
      <c r="O556" s="263"/>
      <c r="P556" s="263"/>
      <c r="Q556" s="263"/>
      <c r="R556" s="263"/>
      <c r="S556" s="263"/>
      <c r="T556" s="263"/>
      <c r="U556" s="263"/>
      <c r="V556" s="263"/>
      <c r="W556" s="263"/>
      <c r="X556" s="263"/>
      <c r="Y556" s="263"/>
      <c r="Z556" s="263"/>
      <c r="AA556" s="263"/>
      <c r="AB556" s="263"/>
      <c r="AC556" s="263"/>
      <c r="AD556" s="263"/>
      <c r="AE556" s="263"/>
      <c r="AF556" s="263"/>
      <c r="AG556" s="263"/>
      <c r="AH556" s="263"/>
      <c r="AI556" s="263"/>
      <c r="AJ556" s="263"/>
      <c r="AK556" s="263"/>
      <c r="AL556" s="263"/>
      <c r="AM556" s="263"/>
      <c r="AN556" s="263"/>
      <c r="AO556" s="263"/>
      <c r="AP556" s="263"/>
      <c r="AQ556" s="263"/>
      <c r="AR556" s="263"/>
      <c r="AS556" s="263"/>
      <c r="AT556" s="263"/>
      <c r="AU556" s="263"/>
      <c r="AV556" s="263"/>
      <c r="AW556" s="263"/>
      <c r="AX556" s="263"/>
      <c r="AY556" s="263"/>
      <c r="AZ556" s="263"/>
      <c r="BA556" s="263"/>
      <c r="BB556" s="263"/>
      <c r="BC556" s="263"/>
      <c r="BD556" s="263"/>
      <c r="BE556" s="263"/>
      <c r="BF556" s="263"/>
      <c r="BG556" s="263"/>
    </row>
    <row r="557" spans="1:59" s="212" customFormat="1" x14ac:dyDescent="0.3">
      <c r="A557" s="270"/>
      <c r="B557" s="271"/>
      <c r="J557" s="263"/>
      <c r="K557" s="263"/>
      <c r="L557" s="263"/>
      <c r="M557" s="263"/>
      <c r="N557" s="263"/>
      <c r="O557" s="263"/>
      <c r="P557" s="263"/>
      <c r="Q557" s="263"/>
      <c r="R557" s="263"/>
      <c r="S557" s="263"/>
      <c r="T557" s="263"/>
      <c r="U557" s="263"/>
      <c r="V557" s="263"/>
      <c r="W557" s="263"/>
      <c r="X557" s="263"/>
      <c r="Y557" s="263"/>
      <c r="Z557" s="263"/>
      <c r="AA557" s="263"/>
      <c r="AB557" s="263"/>
      <c r="AC557" s="263"/>
      <c r="AD557" s="263"/>
      <c r="AE557" s="263"/>
      <c r="AF557" s="263"/>
      <c r="AG557" s="263"/>
      <c r="AH557" s="263"/>
      <c r="AI557" s="263"/>
      <c r="AJ557" s="263"/>
      <c r="AK557" s="263"/>
      <c r="AL557" s="263"/>
      <c r="AM557" s="263"/>
      <c r="AN557" s="263"/>
      <c r="AO557" s="263"/>
      <c r="AP557" s="263"/>
      <c r="AQ557" s="263"/>
      <c r="AR557" s="263"/>
      <c r="AS557" s="263"/>
      <c r="AT557" s="263"/>
      <c r="AU557" s="263"/>
      <c r="AV557" s="263"/>
      <c r="AW557" s="263"/>
      <c r="AX557" s="263"/>
      <c r="AY557" s="263"/>
      <c r="AZ557" s="263"/>
      <c r="BA557" s="263"/>
      <c r="BB557" s="263"/>
      <c r="BC557" s="263"/>
      <c r="BD557" s="263"/>
      <c r="BE557" s="263"/>
      <c r="BF557" s="263"/>
      <c r="BG557" s="263"/>
    </row>
    <row r="558" spans="1:59" s="212" customFormat="1" x14ac:dyDescent="0.3">
      <c r="A558" s="270"/>
      <c r="B558" s="271"/>
      <c r="J558" s="263"/>
      <c r="K558" s="263"/>
      <c r="L558" s="263"/>
      <c r="M558" s="263"/>
      <c r="N558" s="263"/>
      <c r="O558" s="263"/>
      <c r="P558" s="263"/>
      <c r="Q558" s="263"/>
      <c r="R558" s="263"/>
      <c r="S558" s="263"/>
      <c r="T558" s="263"/>
      <c r="U558" s="263"/>
      <c r="V558" s="263"/>
      <c r="W558" s="263"/>
      <c r="X558" s="263"/>
      <c r="Y558" s="263"/>
      <c r="Z558" s="263"/>
      <c r="AA558" s="263"/>
      <c r="AB558" s="263"/>
      <c r="AC558" s="263"/>
      <c r="AD558" s="263"/>
      <c r="AE558" s="263"/>
      <c r="AF558" s="263"/>
      <c r="AG558" s="263"/>
      <c r="AH558" s="263"/>
      <c r="AI558" s="263"/>
      <c r="AJ558" s="263"/>
      <c r="AK558" s="263"/>
      <c r="AL558" s="263"/>
      <c r="AM558" s="263"/>
      <c r="AN558" s="263"/>
      <c r="AO558" s="263"/>
      <c r="AP558" s="263"/>
      <c r="AQ558" s="263"/>
      <c r="AR558" s="263"/>
      <c r="AS558" s="263"/>
      <c r="AT558" s="263"/>
      <c r="AU558" s="263"/>
      <c r="AV558" s="263"/>
      <c r="AW558" s="263"/>
      <c r="AX558" s="263"/>
      <c r="AY558" s="263"/>
      <c r="AZ558" s="263"/>
      <c r="BA558" s="263"/>
      <c r="BB558" s="263"/>
      <c r="BC558" s="263"/>
      <c r="BD558" s="263"/>
      <c r="BE558" s="263"/>
      <c r="BF558" s="263"/>
      <c r="BG558" s="263"/>
    </row>
    <row r="559" spans="1:59" s="212" customFormat="1" x14ac:dyDescent="0.3">
      <c r="A559" s="270"/>
      <c r="B559" s="271"/>
      <c r="J559" s="263"/>
      <c r="K559" s="263"/>
      <c r="L559" s="263"/>
      <c r="M559" s="263"/>
      <c r="N559" s="263"/>
      <c r="O559" s="263"/>
      <c r="P559" s="263"/>
      <c r="Q559" s="263"/>
      <c r="R559" s="263"/>
      <c r="S559" s="263"/>
      <c r="T559" s="263"/>
      <c r="U559" s="263"/>
      <c r="V559" s="263"/>
      <c r="W559" s="263"/>
      <c r="X559" s="263"/>
      <c r="Y559" s="263"/>
      <c r="Z559" s="263"/>
      <c r="AA559" s="263"/>
      <c r="AB559" s="263"/>
      <c r="AC559" s="263"/>
      <c r="AD559" s="263"/>
      <c r="AE559" s="263"/>
      <c r="AF559" s="263"/>
      <c r="AG559" s="263"/>
      <c r="AH559" s="263"/>
      <c r="AI559" s="263"/>
      <c r="AJ559" s="263"/>
      <c r="AK559" s="263"/>
      <c r="AL559" s="263"/>
      <c r="AM559" s="263"/>
      <c r="AN559" s="263"/>
      <c r="AO559" s="263"/>
      <c r="AP559" s="263"/>
      <c r="AQ559" s="263"/>
      <c r="AR559" s="263"/>
      <c r="AS559" s="263"/>
      <c r="AT559" s="263"/>
      <c r="AU559" s="263"/>
      <c r="AV559" s="263"/>
      <c r="AW559" s="263"/>
      <c r="AX559" s="263"/>
      <c r="AY559" s="263"/>
      <c r="AZ559" s="263"/>
      <c r="BA559" s="263"/>
      <c r="BB559" s="263"/>
      <c r="BC559" s="263"/>
      <c r="BD559" s="263"/>
      <c r="BE559" s="263"/>
      <c r="BF559" s="263"/>
      <c r="BG559" s="263"/>
    </row>
    <row r="560" spans="1:59" s="212" customFormat="1" x14ac:dyDescent="0.3">
      <c r="A560" s="270"/>
      <c r="B560" s="271"/>
      <c r="J560" s="263"/>
      <c r="K560" s="263"/>
      <c r="L560" s="263"/>
      <c r="M560" s="263"/>
      <c r="N560" s="263"/>
      <c r="O560" s="263"/>
      <c r="P560" s="263"/>
      <c r="Q560" s="263"/>
      <c r="R560" s="263"/>
      <c r="S560" s="263"/>
      <c r="T560" s="263"/>
      <c r="U560" s="263"/>
      <c r="V560" s="263"/>
      <c r="W560" s="263"/>
      <c r="X560" s="263"/>
      <c r="Y560" s="263"/>
      <c r="Z560" s="263"/>
      <c r="AA560" s="263"/>
      <c r="AB560" s="263"/>
      <c r="AC560" s="263"/>
      <c r="AD560" s="263"/>
      <c r="AE560" s="263"/>
      <c r="AF560" s="263"/>
      <c r="AG560" s="263"/>
      <c r="AH560" s="263"/>
      <c r="AI560" s="263"/>
      <c r="AJ560" s="263"/>
      <c r="AK560" s="263"/>
      <c r="AL560" s="263"/>
      <c r="AM560" s="263"/>
      <c r="AN560" s="263"/>
      <c r="AO560" s="263"/>
      <c r="AP560" s="263"/>
      <c r="AQ560" s="263"/>
      <c r="AR560" s="263"/>
      <c r="AS560" s="263"/>
      <c r="AT560" s="263"/>
      <c r="AU560" s="263"/>
      <c r="AV560" s="263"/>
      <c r="AW560" s="263"/>
      <c r="AX560" s="263"/>
      <c r="AY560" s="263"/>
      <c r="AZ560" s="263"/>
      <c r="BA560" s="263"/>
      <c r="BB560" s="263"/>
      <c r="BC560" s="263"/>
      <c r="BD560" s="263"/>
      <c r="BE560" s="263"/>
      <c r="BF560" s="263"/>
      <c r="BG560" s="263"/>
    </row>
    <row r="561" spans="1:59" s="212" customFormat="1" x14ac:dyDescent="0.3">
      <c r="A561" s="270"/>
      <c r="B561" s="271"/>
      <c r="J561" s="263"/>
      <c r="K561" s="263"/>
      <c r="L561" s="263"/>
      <c r="M561" s="263"/>
      <c r="N561" s="263"/>
      <c r="O561" s="263"/>
      <c r="P561" s="263"/>
      <c r="Q561" s="263"/>
      <c r="R561" s="263"/>
      <c r="S561" s="263"/>
      <c r="T561" s="263"/>
      <c r="U561" s="263"/>
      <c r="V561" s="263"/>
      <c r="W561" s="263"/>
      <c r="X561" s="263"/>
      <c r="Y561" s="263"/>
      <c r="Z561" s="263"/>
      <c r="AA561" s="263"/>
      <c r="AB561" s="263"/>
      <c r="AC561" s="263"/>
      <c r="AD561" s="263"/>
      <c r="AE561" s="263"/>
      <c r="AF561" s="263"/>
      <c r="AG561" s="263"/>
      <c r="AH561" s="263"/>
      <c r="AI561" s="263"/>
      <c r="AJ561" s="263"/>
      <c r="AK561" s="263"/>
      <c r="AL561" s="263"/>
      <c r="AM561" s="263"/>
      <c r="AN561" s="263"/>
      <c r="AO561" s="263"/>
      <c r="AP561" s="263"/>
      <c r="AQ561" s="263"/>
      <c r="AR561" s="263"/>
      <c r="AS561" s="263"/>
      <c r="AT561" s="263"/>
      <c r="AU561" s="263"/>
      <c r="AV561" s="263"/>
      <c r="AW561" s="263"/>
      <c r="AX561" s="263"/>
      <c r="AY561" s="263"/>
      <c r="AZ561" s="263"/>
      <c r="BA561" s="263"/>
      <c r="BB561" s="263"/>
      <c r="BC561" s="263"/>
      <c r="BD561" s="263"/>
      <c r="BE561" s="263"/>
      <c r="BF561" s="263"/>
      <c r="BG561" s="263"/>
    </row>
    <row r="562" spans="1:59" s="212" customFormat="1" x14ac:dyDescent="0.3">
      <c r="A562" s="270"/>
      <c r="B562" s="271"/>
      <c r="J562" s="263"/>
      <c r="K562" s="263"/>
      <c r="L562" s="263"/>
      <c r="M562" s="263"/>
      <c r="N562" s="263"/>
      <c r="O562" s="263"/>
      <c r="P562" s="263"/>
      <c r="Q562" s="263"/>
      <c r="R562" s="263"/>
      <c r="S562" s="263"/>
      <c r="T562" s="263"/>
      <c r="U562" s="263"/>
      <c r="V562" s="263"/>
      <c r="W562" s="263"/>
      <c r="X562" s="263"/>
      <c r="Y562" s="263"/>
      <c r="Z562" s="263"/>
      <c r="AA562" s="263"/>
      <c r="AB562" s="263"/>
      <c r="AC562" s="263"/>
      <c r="AD562" s="263"/>
      <c r="AE562" s="263"/>
      <c r="AF562" s="263"/>
      <c r="AG562" s="263"/>
      <c r="AH562" s="263"/>
      <c r="AI562" s="263"/>
      <c r="AJ562" s="263"/>
      <c r="AK562" s="263"/>
      <c r="AL562" s="263"/>
      <c r="AM562" s="263"/>
      <c r="AN562" s="263"/>
      <c r="AO562" s="263"/>
      <c r="AP562" s="263"/>
      <c r="AQ562" s="263"/>
      <c r="AR562" s="263"/>
      <c r="AS562" s="263"/>
      <c r="AT562" s="263"/>
      <c r="AU562" s="263"/>
      <c r="AV562" s="263"/>
      <c r="AW562" s="263"/>
      <c r="AX562" s="263"/>
      <c r="AY562" s="263"/>
      <c r="AZ562" s="263"/>
      <c r="BA562" s="263"/>
      <c r="BB562" s="263"/>
      <c r="BC562" s="263"/>
      <c r="BD562" s="263"/>
      <c r="BE562" s="263"/>
      <c r="BF562" s="263"/>
      <c r="BG562" s="263"/>
    </row>
    <row r="563" spans="1:59" s="212" customFormat="1" x14ac:dyDescent="0.3">
      <c r="A563" s="270"/>
      <c r="B563" s="271"/>
      <c r="J563" s="263"/>
      <c r="K563" s="263"/>
      <c r="L563" s="263"/>
      <c r="M563" s="263"/>
      <c r="N563" s="263"/>
      <c r="O563" s="263"/>
      <c r="P563" s="263"/>
      <c r="Q563" s="263"/>
      <c r="R563" s="263"/>
      <c r="S563" s="263"/>
      <c r="T563" s="263"/>
      <c r="U563" s="263"/>
      <c r="V563" s="263"/>
      <c r="W563" s="263"/>
      <c r="X563" s="263"/>
      <c r="Y563" s="263"/>
      <c r="Z563" s="263"/>
      <c r="AA563" s="263"/>
      <c r="AB563" s="263"/>
      <c r="AC563" s="263"/>
      <c r="AD563" s="263"/>
      <c r="AE563" s="263"/>
      <c r="AF563" s="263"/>
      <c r="AG563" s="263"/>
      <c r="AH563" s="263"/>
      <c r="AI563" s="263"/>
      <c r="AJ563" s="263"/>
      <c r="AK563" s="263"/>
      <c r="AL563" s="263"/>
      <c r="AM563" s="263"/>
      <c r="AN563" s="263"/>
      <c r="AO563" s="263"/>
      <c r="AP563" s="263"/>
      <c r="AQ563" s="263"/>
      <c r="AR563" s="263"/>
      <c r="AS563" s="263"/>
      <c r="AT563" s="263"/>
      <c r="AU563" s="263"/>
      <c r="AV563" s="263"/>
      <c r="AW563" s="263"/>
      <c r="AX563" s="263"/>
      <c r="AY563" s="263"/>
      <c r="AZ563" s="263"/>
      <c r="BA563" s="263"/>
      <c r="BB563" s="263"/>
      <c r="BC563" s="263"/>
      <c r="BD563" s="263"/>
      <c r="BE563" s="263"/>
      <c r="BF563" s="263"/>
      <c r="BG563" s="263"/>
    </row>
    <row r="564" spans="1:59" s="212" customFormat="1" x14ac:dyDescent="0.3">
      <c r="A564" s="270"/>
      <c r="B564" s="271"/>
      <c r="J564" s="263"/>
      <c r="K564" s="263"/>
      <c r="L564" s="263"/>
      <c r="M564" s="263"/>
      <c r="N564" s="263"/>
      <c r="O564" s="263"/>
      <c r="P564" s="263"/>
      <c r="Q564" s="263"/>
      <c r="R564" s="263"/>
      <c r="S564" s="263"/>
      <c r="T564" s="263"/>
      <c r="U564" s="263"/>
      <c r="V564" s="263"/>
      <c r="W564" s="263"/>
      <c r="X564" s="263"/>
      <c r="Y564" s="263"/>
      <c r="Z564" s="263"/>
      <c r="AA564" s="263"/>
      <c r="AB564" s="263"/>
      <c r="AC564" s="263"/>
      <c r="AD564" s="263"/>
      <c r="AE564" s="263"/>
      <c r="AF564" s="263"/>
      <c r="AG564" s="263"/>
      <c r="AH564" s="263"/>
      <c r="AI564" s="263"/>
      <c r="AJ564" s="263"/>
      <c r="AK564" s="263"/>
      <c r="AL564" s="263"/>
      <c r="AM564" s="263"/>
      <c r="AN564" s="263"/>
      <c r="AO564" s="263"/>
      <c r="AP564" s="263"/>
      <c r="AQ564" s="263"/>
      <c r="AR564" s="263"/>
      <c r="AS564" s="263"/>
      <c r="AT564" s="263"/>
      <c r="AU564" s="263"/>
      <c r="AV564" s="263"/>
      <c r="AW564" s="263"/>
      <c r="AX564" s="263"/>
      <c r="AY564" s="263"/>
      <c r="AZ564" s="263"/>
      <c r="BA564" s="263"/>
      <c r="BB564" s="263"/>
      <c r="BC564" s="263"/>
      <c r="BD564" s="263"/>
      <c r="BE564" s="263"/>
      <c r="BF564" s="263"/>
      <c r="BG564" s="263"/>
    </row>
    <row r="565" spans="1:59" s="212" customFormat="1" x14ac:dyDescent="0.3">
      <c r="A565" s="270"/>
      <c r="B565" s="271"/>
      <c r="J565" s="263"/>
      <c r="K565" s="263"/>
      <c r="L565" s="263"/>
      <c r="M565" s="263"/>
      <c r="N565" s="263"/>
      <c r="O565" s="263"/>
      <c r="P565" s="263"/>
      <c r="Q565" s="263"/>
      <c r="R565" s="263"/>
      <c r="S565" s="263"/>
      <c r="T565" s="263"/>
      <c r="U565" s="263"/>
      <c r="V565" s="263"/>
      <c r="W565" s="263"/>
      <c r="X565" s="263"/>
      <c r="Y565" s="263"/>
      <c r="Z565" s="263"/>
      <c r="AA565" s="263"/>
      <c r="AB565" s="263"/>
      <c r="AC565" s="263"/>
      <c r="AD565" s="263"/>
      <c r="AE565" s="263"/>
      <c r="AF565" s="263"/>
      <c r="AG565" s="263"/>
      <c r="AH565" s="263"/>
      <c r="AI565" s="263"/>
      <c r="AJ565" s="263"/>
      <c r="AK565" s="263"/>
      <c r="AL565" s="263"/>
      <c r="AM565" s="263"/>
      <c r="AN565" s="263"/>
      <c r="AO565" s="263"/>
      <c r="AP565" s="263"/>
      <c r="AQ565" s="263"/>
      <c r="AR565" s="263"/>
      <c r="AS565" s="263"/>
      <c r="AT565" s="263"/>
      <c r="AU565" s="263"/>
      <c r="AV565" s="263"/>
      <c r="AW565" s="263"/>
      <c r="AX565" s="263"/>
      <c r="AY565" s="263"/>
      <c r="AZ565" s="263"/>
      <c r="BA565" s="263"/>
      <c r="BB565" s="263"/>
      <c r="BC565" s="263"/>
      <c r="BD565" s="263"/>
      <c r="BE565" s="263"/>
      <c r="BF565" s="263"/>
      <c r="BG565" s="263"/>
    </row>
    <row r="566" spans="1:59" s="212" customFormat="1" x14ac:dyDescent="0.3">
      <c r="A566" s="270"/>
      <c r="B566" s="271"/>
      <c r="J566" s="263"/>
      <c r="K566" s="263"/>
      <c r="L566" s="263"/>
      <c r="M566" s="263"/>
      <c r="N566" s="263"/>
      <c r="O566" s="263"/>
      <c r="P566" s="263"/>
      <c r="Q566" s="263"/>
      <c r="R566" s="263"/>
      <c r="S566" s="263"/>
      <c r="T566" s="263"/>
      <c r="U566" s="263"/>
      <c r="V566" s="263"/>
      <c r="W566" s="263"/>
      <c r="X566" s="263"/>
      <c r="Y566" s="263"/>
      <c r="Z566" s="263"/>
      <c r="AA566" s="263"/>
      <c r="AB566" s="263"/>
      <c r="AC566" s="263"/>
      <c r="AD566" s="263"/>
      <c r="AE566" s="263"/>
      <c r="AF566" s="263"/>
      <c r="AG566" s="263"/>
      <c r="AH566" s="263"/>
      <c r="AI566" s="263"/>
      <c r="AJ566" s="263"/>
      <c r="AK566" s="263"/>
      <c r="AL566" s="263"/>
      <c r="AM566" s="263"/>
      <c r="AN566" s="263"/>
      <c r="AO566" s="263"/>
      <c r="AP566" s="263"/>
      <c r="AQ566" s="263"/>
      <c r="AR566" s="263"/>
      <c r="AS566" s="263"/>
      <c r="AT566" s="263"/>
      <c r="AU566" s="263"/>
      <c r="AV566" s="263"/>
      <c r="AW566" s="263"/>
      <c r="AX566" s="263"/>
      <c r="AY566" s="263"/>
      <c r="AZ566" s="263"/>
      <c r="BA566" s="263"/>
      <c r="BB566" s="263"/>
      <c r="BC566" s="263"/>
      <c r="BD566" s="263"/>
      <c r="BE566" s="263"/>
      <c r="BF566" s="263"/>
      <c r="BG566" s="263"/>
    </row>
    <row r="567" spans="1:59" s="212" customFormat="1" x14ac:dyDescent="0.3">
      <c r="A567" s="270"/>
      <c r="B567" s="271"/>
      <c r="J567" s="263"/>
      <c r="K567" s="263"/>
      <c r="L567" s="263"/>
      <c r="M567" s="263"/>
      <c r="N567" s="263"/>
      <c r="O567" s="263"/>
      <c r="P567" s="263"/>
      <c r="Q567" s="263"/>
      <c r="R567" s="263"/>
      <c r="S567" s="263"/>
      <c r="T567" s="263"/>
      <c r="U567" s="263"/>
      <c r="V567" s="263"/>
      <c r="W567" s="263"/>
      <c r="X567" s="263"/>
      <c r="Y567" s="263"/>
      <c r="Z567" s="263"/>
      <c r="AA567" s="263"/>
      <c r="AB567" s="263"/>
      <c r="AC567" s="263"/>
      <c r="AD567" s="263"/>
      <c r="AE567" s="263"/>
      <c r="AF567" s="263"/>
      <c r="AG567" s="263"/>
      <c r="AH567" s="263"/>
      <c r="AI567" s="263"/>
      <c r="AJ567" s="263"/>
      <c r="AK567" s="263"/>
      <c r="AL567" s="263"/>
      <c r="AM567" s="263"/>
      <c r="AN567" s="263"/>
      <c r="AO567" s="263"/>
      <c r="AP567" s="263"/>
      <c r="AQ567" s="263"/>
      <c r="AR567" s="263"/>
      <c r="AS567" s="263"/>
      <c r="AT567" s="263"/>
      <c r="AU567" s="263"/>
      <c r="AV567" s="263"/>
      <c r="AW567" s="263"/>
      <c r="AX567" s="263"/>
      <c r="AY567" s="263"/>
      <c r="AZ567" s="263"/>
      <c r="BA567" s="263"/>
      <c r="BB567" s="263"/>
      <c r="BC567" s="263"/>
      <c r="BD567" s="263"/>
      <c r="BE567" s="263"/>
      <c r="BF567" s="263"/>
      <c r="BG567" s="263"/>
    </row>
    <row r="568" spans="1:59" s="212" customFormat="1" x14ac:dyDescent="0.3">
      <c r="A568" s="270"/>
      <c r="B568" s="271"/>
      <c r="J568" s="263"/>
      <c r="K568" s="263"/>
      <c r="L568" s="263"/>
      <c r="M568" s="263"/>
      <c r="N568" s="263"/>
      <c r="O568" s="263"/>
      <c r="P568" s="263"/>
      <c r="Q568" s="263"/>
      <c r="R568" s="263"/>
      <c r="S568" s="263"/>
      <c r="T568" s="263"/>
      <c r="U568" s="263"/>
      <c r="V568" s="263"/>
      <c r="W568" s="263"/>
      <c r="X568" s="263"/>
      <c r="Y568" s="263"/>
      <c r="Z568" s="263"/>
      <c r="AA568" s="263"/>
      <c r="AB568" s="263"/>
      <c r="AC568" s="263"/>
      <c r="AD568" s="263"/>
      <c r="AE568" s="263"/>
      <c r="AF568" s="263"/>
      <c r="AG568" s="263"/>
      <c r="AH568" s="263"/>
      <c r="AI568" s="263"/>
      <c r="AJ568" s="263"/>
      <c r="AK568" s="263"/>
      <c r="AL568" s="263"/>
      <c r="AM568" s="263"/>
      <c r="AN568" s="263"/>
      <c r="AO568" s="263"/>
      <c r="AP568" s="263"/>
      <c r="AQ568" s="263"/>
      <c r="AR568" s="263"/>
      <c r="AS568" s="263"/>
      <c r="AT568" s="263"/>
      <c r="AU568" s="263"/>
      <c r="AV568" s="263"/>
      <c r="AW568" s="263"/>
      <c r="AX568" s="263"/>
      <c r="AY568" s="263"/>
      <c r="AZ568" s="263"/>
      <c r="BA568" s="263"/>
      <c r="BB568" s="263"/>
      <c r="BC568" s="263"/>
      <c r="BD568" s="263"/>
      <c r="BE568" s="263"/>
      <c r="BF568" s="263"/>
      <c r="BG568" s="263"/>
    </row>
    <row r="569" spans="1:59" s="212" customFormat="1" x14ac:dyDescent="0.3">
      <c r="A569" s="270"/>
      <c r="B569" s="271"/>
      <c r="J569" s="263"/>
      <c r="K569" s="263"/>
      <c r="L569" s="263"/>
      <c r="M569" s="263"/>
      <c r="N569" s="263"/>
      <c r="O569" s="263"/>
      <c r="P569" s="263"/>
      <c r="Q569" s="263"/>
      <c r="R569" s="263"/>
      <c r="S569" s="263"/>
      <c r="T569" s="263"/>
      <c r="U569" s="263"/>
      <c r="V569" s="263"/>
      <c r="W569" s="263"/>
      <c r="X569" s="263"/>
      <c r="Y569" s="263"/>
      <c r="Z569" s="263"/>
      <c r="AA569" s="263"/>
      <c r="AB569" s="263"/>
      <c r="AC569" s="263"/>
      <c r="AD569" s="263"/>
      <c r="AE569" s="263"/>
      <c r="AF569" s="263"/>
      <c r="AG569" s="263"/>
      <c r="AH569" s="263"/>
      <c r="AI569" s="263"/>
      <c r="AJ569" s="263"/>
      <c r="AK569" s="263"/>
      <c r="AL569" s="263"/>
      <c r="AM569" s="263"/>
      <c r="AN569" s="263"/>
      <c r="AO569" s="263"/>
      <c r="AP569" s="263"/>
      <c r="AQ569" s="263"/>
      <c r="AR569" s="263"/>
      <c r="AS569" s="263"/>
      <c r="AT569" s="263"/>
      <c r="AU569" s="263"/>
      <c r="AV569" s="263"/>
      <c r="AW569" s="263"/>
      <c r="AX569" s="263"/>
      <c r="AY569" s="263"/>
      <c r="AZ569" s="263"/>
      <c r="BA569" s="263"/>
      <c r="BB569" s="263"/>
      <c r="BC569" s="263"/>
      <c r="BD569" s="263"/>
      <c r="BE569" s="263"/>
      <c r="BF569" s="263"/>
      <c r="BG569" s="263"/>
    </row>
    <row r="570" spans="1:59" s="212" customFormat="1" x14ac:dyDescent="0.3">
      <c r="A570" s="270"/>
      <c r="B570" s="271"/>
      <c r="J570" s="263"/>
      <c r="K570" s="263"/>
      <c r="L570" s="263"/>
      <c r="M570" s="263"/>
      <c r="N570" s="263"/>
      <c r="O570" s="263"/>
      <c r="P570" s="263"/>
      <c r="Q570" s="263"/>
      <c r="R570" s="263"/>
      <c r="S570" s="263"/>
      <c r="T570" s="263"/>
      <c r="U570" s="263"/>
      <c r="V570" s="263"/>
      <c r="W570" s="263"/>
      <c r="X570" s="263"/>
      <c r="Y570" s="263"/>
      <c r="Z570" s="263"/>
      <c r="AA570" s="263"/>
      <c r="AB570" s="263"/>
      <c r="AC570" s="263"/>
      <c r="AD570" s="263"/>
      <c r="AE570" s="263"/>
      <c r="AF570" s="263"/>
      <c r="AG570" s="263"/>
      <c r="AH570" s="263"/>
      <c r="AI570" s="263"/>
      <c r="AJ570" s="263"/>
      <c r="AK570" s="263"/>
      <c r="AL570" s="263"/>
      <c r="AM570" s="263"/>
      <c r="AN570" s="263"/>
      <c r="AO570" s="263"/>
      <c r="AP570" s="263"/>
      <c r="AQ570" s="263"/>
      <c r="AR570" s="263"/>
      <c r="AS570" s="263"/>
      <c r="AT570" s="263"/>
      <c r="AU570" s="263"/>
      <c r="AV570" s="263"/>
      <c r="AW570" s="263"/>
      <c r="AX570" s="263"/>
      <c r="AY570" s="263"/>
      <c r="AZ570" s="263"/>
      <c r="BA570" s="263"/>
      <c r="BB570" s="263"/>
      <c r="BC570" s="263"/>
      <c r="BD570" s="263"/>
      <c r="BE570" s="263"/>
      <c r="BF570" s="263"/>
      <c r="BG570" s="263"/>
    </row>
    <row r="571" spans="1:59" s="212" customFormat="1" x14ac:dyDescent="0.3">
      <c r="A571" s="270"/>
      <c r="B571" s="271"/>
      <c r="J571" s="263"/>
      <c r="K571" s="263"/>
      <c r="L571" s="263"/>
      <c r="M571" s="263"/>
      <c r="N571" s="263"/>
      <c r="O571" s="263"/>
      <c r="P571" s="263"/>
      <c r="Q571" s="263"/>
      <c r="R571" s="263"/>
      <c r="S571" s="263"/>
      <c r="T571" s="263"/>
      <c r="U571" s="263"/>
      <c r="V571" s="263"/>
      <c r="W571" s="263"/>
      <c r="X571" s="263"/>
      <c r="Y571" s="263"/>
      <c r="Z571" s="263"/>
      <c r="AA571" s="263"/>
      <c r="AB571" s="263"/>
      <c r="AC571" s="263"/>
      <c r="AD571" s="263"/>
      <c r="AE571" s="263"/>
      <c r="AF571" s="263"/>
      <c r="AG571" s="263"/>
      <c r="AH571" s="263"/>
      <c r="AI571" s="263"/>
      <c r="AJ571" s="263"/>
      <c r="AK571" s="263"/>
      <c r="AL571" s="263"/>
      <c r="AM571" s="263"/>
      <c r="AN571" s="263"/>
      <c r="AO571" s="263"/>
      <c r="AP571" s="263"/>
      <c r="AQ571" s="263"/>
      <c r="AR571" s="263"/>
      <c r="AS571" s="263"/>
      <c r="AT571" s="263"/>
      <c r="AU571" s="263"/>
      <c r="AV571" s="263"/>
      <c r="AW571" s="263"/>
      <c r="AX571" s="263"/>
      <c r="AY571" s="263"/>
      <c r="AZ571" s="263"/>
      <c r="BA571" s="263"/>
      <c r="BB571" s="263"/>
      <c r="BC571" s="263"/>
      <c r="BD571" s="263"/>
      <c r="BE571" s="263"/>
      <c r="BF571" s="263"/>
      <c r="BG571" s="263"/>
    </row>
    <row r="572" spans="1:59" s="212" customFormat="1" x14ac:dyDescent="0.3">
      <c r="A572" s="270"/>
      <c r="B572" s="271"/>
      <c r="J572" s="263"/>
      <c r="K572" s="263"/>
      <c r="L572" s="263"/>
      <c r="M572" s="263"/>
      <c r="N572" s="263"/>
      <c r="O572" s="263"/>
      <c r="P572" s="263"/>
      <c r="Q572" s="263"/>
      <c r="R572" s="263"/>
      <c r="S572" s="263"/>
      <c r="T572" s="263"/>
      <c r="U572" s="263"/>
      <c r="V572" s="263"/>
      <c r="W572" s="263"/>
      <c r="X572" s="263"/>
      <c r="Y572" s="263"/>
      <c r="Z572" s="263"/>
      <c r="AA572" s="263"/>
      <c r="AB572" s="263"/>
      <c r="AC572" s="263"/>
      <c r="AD572" s="263"/>
      <c r="AE572" s="263"/>
      <c r="AF572" s="263"/>
      <c r="AG572" s="263"/>
      <c r="AH572" s="263"/>
      <c r="AI572" s="263"/>
      <c r="AJ572" s="263"/>
      <c r="AK572" s="263"/>
      <c r="AL572" s="263"/>
      <c r="AM572" s="263"/>
      <c r="AN572" s="263"/>
      <c r="AO572" s="263"/>
      <c r="AP572" s="263"/>
      <c r="AQ572" s="263"/>
      <c r="AR572" s="263"/>
      <c r="AS572" s="263"/>
      <c r="AT572" s="263"/>
      <c r="AU572" s="263"/>
      <c r="AV572" s="263"/>
      <c r="AW572" s="263"/>
      <c r="AX572" s="263"/>
      <c r="AY572" s="263"/>
      <c r="AZ572" s="263"/>
      <c r="BA572" s="263"/>
      <c r="BB572" s="263"/>
      <c r="BC572" s="263"/>
      <c r="BD572" s="263"/>
      <c r="BE572" s="263"/>
      <c r="BF572" s="263"/>
      <c r="BG572" s="263"/>
    </row>
    <row r="573" spans="1:59" s="212" customFormat="1" x14ac:dyDescent="0.3">
      <c r="A573" s="270"/>
      <c r="B573" s="271"/>
      <c r="J573" s="263"/>
      <c r="K573" s="263"/>
      <c r="L573" s="263"/>
      <c r="M573" s="263"/>
      <c r="N573" s="263"/>
      <c r="O573" s="263"/>
      <c r="P573" s="263"/>
      <c r="Q573" s="263"/>
      <c r="R573" s="263"/>
      <c r="S573" s="263"/>
      <c r="T573" s="263"/>
      <c r="U573" s="263"/>
      <c r="V573" s="263"/>
      <c r="W573" s="263"/>
      <c r="X573" s="263"/>
      <c r="Y573" s="263"/>
      <c r="Z573" s="263"/>
      <c r="AA573" s="263"/>
      <c r="AB573" s="263"/>
      <c r="AC573" s="263"/>
      <c r="AD573" s="263"/>
      <c r="AE573" s="263"/>
      <c r="AF573" s="263"/>
      <c r="AG573" s="263"/>
      <c r="AH573" s="263"/>
      <c r="AI573" s="263"/>
      <c r="AJ573" s="263"/>
      <c r="AK573" s="263"/>
      <c r="AL573" s="263"/>
      <c r="AM573" s="263"/>
      <c r="AN573" s="263"/>
      <c r="AO573" s="263"/>
      <c r="AP573" s="263"/>
      <c r="AQ573" s="263"/>
      <c r="AR573" s="263"/>
      <c r="AS573" s="263"/>
      <c r="AT573" s="263"/>
      <c r="AU573" s="263"/>
      <c r="AV573" s="263"/>
      <c r="AW573" s="263"/>
      <c r="AX573" s="263"/>
      <c r="AY573" s="263"/>
      <c r="AZ573" s="263"/>
      <c r="BA573" s="263"/>
      <c r="BB573" s="263"/>
      <c r="BC573" s="263"/>
      <c r="BD573" s="263"/>
      <c r="BE573" s="263"/>
      <c r="BF573" s="263"/>
      <c r="BG573" s="263"/>
    </row>
    <row r="574" spans="1:59" s="212" customFormat="1" x14ac:dyDescent="0.3">
      <c r="A574" s="270"/>
      <c r="B574" s="271"/>
      <c r="J574" s="263"/>
      <c r="K574" s="263"/>
      <c r="L574" s="263"/>
      <c r="M574" s="263"/>
      <c r="N574" s="263"/>
      <c r="O574" s="263"/>
      <c r="P574" s="263"/>
      <c r="Q574" s="263"/>
      <c r="R574" s="263"/>
      <c r="S574" s="263"/>
      <c r="T574" s="263"/>
      <c r="U574" s="263"/>
      <c r="V574" s="263"/>
      <c r="W574" s="263"/>
      <c r="X574" s="263"/>
      <c r="Y574" s="263"/>
      <c r="Z574" s="263"/>
      <c r="AA574" s="263"/>
      <c r="AB574" s="263"/>
      <c r="AC574" s="263"/>
      <c r="AD574" s="263"/>
      <c r="AE574" s="263"/>
      <c r="AF574" s="263"/>
      <c r="AG574" s="263"/>
      <c r="AH574" s="263"/>
      <c r="AI574" s="263"/>
      <c r="AJ574" s="263"/>
      <c r="AK574" s="263"/>
      <c r="AL574" s="263"/>
      <c r="AM574" s="263"/>
      <c r="AN574" s="263"/>
      <c r="AO574" s="263"/>
      <c r="AP574" s="263"/>
      <c r="AQ574" s="263"/>
      <c r="AR574" s="263"/>
      <c r="AS574" s="263"/>
      <c r="AT574" s="263"/>
      <c r="AU574" s="263"/>
      <c r="AV574" s="263"/>
      <c r="AW574" s="263"/>
      <c r="AX574" s="263"/>
      <c r="AY574" s="263"/>
      <c r="AZ574" s="263"/>
      <c r="BA574" s="263"/>
      <c r="BB574" s="263"/>
      <c r="BC574" s="263"/>
      <c r="BD574" s="263"/>
      <c r="BE574" s="263"/>
      <c r="BF574" s="263"/>
      <c r="BG574" s="263"/>
    </row>
    <row r="575" spans="1:59" s="212" customFormat="1" x14ac:dyDescent="0.3">
      <c r="A575" s="270"/>
      <c r="B575" s="271"/>
      <c r="J575" s="263"/>
      <c r="K575" s="263"/>
      <c r="L575" s="263"/>
      <c r="M575" s="263"/>
      <c r="N575" s="263"/>
      <c r="O575" s="263"/>
      <c r="P575" s="263"/>
      <c r="Q575" s="263"/>
      <c r="R575" s="263"/>
      <c r="S575" s="263"/>
      <c r="T575" s="263"/>
      <c r="U575" s="263"/>
      <c r="V575" s="263"/>
      <c r="W575" s="263"/>
      <c r="X575" s="263"/>
      <c r="Y575" s="263"/>
      <c r="Z575" s="263"/>
      <c r="AA575" s="263"/>
      <c r="AB575" s="263"/>
      <c r="AC575" s="263"/>
      <c r="AD575" s="263"/>
      <c r="AE575" s="263"/>
      <c r="AF575" s="263"/>
      <c r="AG575" s="263"/>
      <c r="AH575" s="263"/>
      <c r="AI575" s="263"/>
      <c r="AJ575" s="263"/>
      <c r="AK575" s="263"/>
      <c r="AL575" s="263"/>
      <c r="AM575" s="263"/>
      <c r="AN575" s="263"/>
      <c r="AO575" s="263"/>
      <c r="AP575" s="263"/>
      <c r="AQ575" s="263"/>
      <c r="AR575" s="263"/>
      <c r="AS575" s="263"/>
      <c r="AT575" s="263"/>
      <c r="AU575" s="263"/>
      <c r="AV575" s="263"/>
      <c r="AW575" s="263"/>
      <c r="AX575" s="263"/>
      <c r="AY575" s="263"/>
      <c r="AZ575" s="263"/>
      <c r="BA575" s="263"/>
      <c r="BB575" s="263"/>
      <c r="BC575" s="263"/>
      <c r="BD575" s="263"/>
      <c r="BE575" s="263"/>
      <c r="BF575" s="263"/>
      <c r="BG575" s="263"/>
    </row>
    <row r="576" spans="1:59" s="212" customFormat="1" x14ac:dyDescent="0.3">
      <c r="A576" s="270"/>
      <c r="B576" s="271"/>
      <c r="J576" s="263"/>
      <c r="K576" s="263"/>
      <c r="L576" s="263"/>
      <c r="M576" s="263"/>
      <c r="N576" s="263"/>
      <c r="O576" s="263"/>
      <c r="P576" s="263"/>
      <c r="Q576" s="263"/>
      <c r="R576" s="263"/>
      <c r="S576" s="263"/>
      <c r="T576" s="263"/>
      <c r="U576" s="263"/>
      <c r="V576" s="263"/>
      <c r="W576" s="263"/>
      <c r="X576" s="263"/>
      <c r="Y576" s="263"/>
      <c r="Z576" s="263"/>
      <c r="AA576" s="263"/>
      <c r="AB576" s="263"/>
      <c r="AC576" s="263"/>
      <c r="AD576" s="263"/>
      <c r="AE576" s="263"/>
      <c r="AF576" s="263"/>
      <c r="AG576" s="263"/>
      <c r="AH576" s="263"/>
      <c r="AI576" s="263"/>
      <c r="AJ576" s="263"/>
      <c r="AK576" s="263"/>
      <c r="AL576" s="263"/>
      <c r="AM576" s="263"/>
      <c r="AN576" s="263"/>
      <c r="AO576" s="263"/>
      <c r="AP576" s="263"/>
      <c r="AQ576" s="263"/>
      <c r="AR576" s="263"/>
      <c r="AS576" s="263"/>
      <c r="AT576" s="263"/>
      <c r="AU576" s="263"/>
      <c r="AV576" s="263"/>
      <c r="AW576" s="263"/>
      <c r="AX576" s="263"/>
      <c r="AY576" s="263"/>
      <c r="AZ576" s="263"/>
      <c r="BA576" s="263"/>
      <c r="BB576" s="263"/>
      <c r="BC576" s="263"/>
      <c r="BD576" s="263"/>
      <c r="BE576" s="263"/>
      <c r="BF576" s="263"/>
      <c r="BG576" s="263"/>
    </row>
    <row r="577" spans="1:59" s="212" customFormat="1" x14ac:dyDescent="0.3">
      <c r="A577" s="270"/>
      <c r="B577" s="271"/>
      <c r="J577" s="263"/>
      <c r="K577" s="263"/>
      <c r="L577" s="263"/>
      <c r="M577" s="263"/>
      <c r="N577" s="263"/>
      <c r="O577" s="263"/>
      <c r="P577" s="263"/>
      <c r="Q577" s="263"/>
      <c r="R577" s="263"/>
      <c r="S577" s="263"/>
      <c r="T577" s="263"/>
      <c r="U577" s="263"/>
      <c r="V577" s="263"/>
      <c r="W577" s="263"/>
      <c r="X577" s="263"/>
      <c r="Y577" s="263"/>
      <c r="Z577" s="263"/>
      <c r="AA577" s="263"/>
      <c r="AB577" s="263"/>
      <c r="AC577" s="263"/>
      <c r="AD577" s="263"/>
      <c r="AE577" s="263"/>
      <c r="AF577" s="263"/>
      <c r="AG577" s="263"/>
      <c r="AH577" s="263"/>
      <c r="AI577" s="263"/>
      <c r="AJ577" s="263"/>
      <c r="AK577" s="263"/>
      <c r="AL577" s="263"/>
      <c r="AM577" s="263"/>
      <c r="AN577" s="263"/>
      <c r="AO577" s="263"/>
      <c r="AP577" s="263"/>
      <c r="AQ577" s="263"/>
      <c r="AR577" s="263"/>
      <c r="AS577" s="263"/>
      <c r="AT577" s="263"/>
      <c r="AU577" s="263"/>
      <c r="AV577" s="263"/>
      <c r="AW577" s="263"/>
      <c r="AX577" s="263"/>
      <c r="AY577" s="263"/>
      <c r="AZ577" s="263"/>
      <c r="BA577" s="263"/>
      <c r="BB577" s="263"/>
      <c r="BC577" s="263"/>
      <c r="BD577" s="263"/>
      <c r="BE577" s="263"/>
      <c r="BF577" s="263"/>
      <c r="BG577" s="263"/>
    </row>
    <row r="578" spans="1:59" s="212" customFormat="1" x14ac:dyDescent="0.3">
      <c r="A578" s="270"/>
      <c r="B578" s="271"/>
      <c r="J578" s="263"/>
      <c r="K578" s="263"/>
      <c r="L578" s="263"/>
      <c r="M578" s="263"/>
      <c r="N578" s="263"/>
      <c r="O578" s="263"/>
      <c r="P578" s="263"/>
      <c r="Q578" s="263"/>
      <c r="R578" s="263"/>
      <c r="S578" s="263"/>
      <c r="T578" s="263"/>
      <c r="U578" s="263"/>
      <c r="V578" s="263"/>
      <c r="W578" s="263"/>
      <c r="X578" s="263"/>
      <c r="Y578" s="263"/>
      <c r="Z578" s="263"/>
      <c r="AA578" s="263"/>
      <c r="AB578" s="263"/>
      <c r="AC578" s="263"/>
      <c r="AD578" s="263"/>
      <c r="AE578" s="263"/>
      <c r="AF578" s="263"/>
      <c r="AG578" s="263"/>
      <c r="AH578" s="263"/>
      <c r="AI578" s="263"/>
      <c r="AJ578" s="263"/>
      <c r="AK578" s="263"/>
      <c r="AL578" s="263"/>
      <c r="AM578" s="263"/>
      <c r="AN578" s="263"/>
      <c r="AO578" s="263"/>
      <c r="AP578" s="263"/>
      <c r="AQ578" s="263"/>
      <c r="AR578" s="263"/>
      <c r="AS578" s="263"/>
      <c r="AT578" s="263"/>
      <c r="AU578" s="263"/>
      <c r="AV578" s="263"/>
      <c r="AW578" s="263"/>
      <c r="AX578" s="263"/>
      <c r="AY578" s="263"/>
      <c r="AZ578" s="263"/>
      <c r="BA578" s="263"/>
      <c r="BB578" s="263"/>
      <c r="BC578" s="263"/>
      <c r="BD578" s="263"/>
      <c r="BE578" s="263"/>
      <c r="BF578" s="263"/>
      <c r="BG578" s="263"/>
    </row>
    <row r="579" spans="1:59" s="212" customFormat="1" x14ac:dyDescent="0.3">
      <c r="A579" s="270"/>
      <c r="B579" s="271"/>
      <c r="J579" s="263"/>
      <c r="K579" s="263"/>
      <c r="L579" s="263"/>
      <c r="M579" s="263"/>
      <c r="N579" s="263"/>
      <c r="O579" s="263"/>
      <c r="P579" s="263"/>
      <c r="Q579" s="263"/>
      <c r="R579" s="263"/>
      <c r="S579" s="263"/>
      <c r="T579" s="263"/>
      <c r="U579" s="263"/>
      <c r="V579" s="263"/>
      <c r="W579" s="263"/>
      <c r="X579" s="263"/>
      <c r="Y579" s="263"/>
      <c r="Z579" s="263"/>
      <c r="AA579" s="263"/>
      <c r="AB579" s="263"/>
      <c r="AC579" s="263"/>
      <c r="AD579" s="263"/>
      <c r="AE579" s="263"/>
      <c r="AF579" s="263"/>
      <c r="AG579" s="263"/>
      <c r="AH579" s="263"/>
      <c r="AI579" s="263"/>
      <c r="AJ579" s="263"/>
      <c r="AK579" s="263"/>
      <c r="AL579" s="263"/>
      <c r="AM579" s="263"/>
      <c r="AN579" s="263"/>
      <c r="AO579" s="263"/>
      <c r="AP579" s="263"/>
      <c r="AQ579" s="263"/>
      <c r="AR579" s="263"/>
      <c r="AS579" s="263"/>
      <c r="AT579" s="263"/>
      <c r="AU579" s="263"/>
      <c r="AV579" s="263"/>
      <c r="AW579" s="263"/>
      <c r="AX579" s="263"/>
      <c r="AY579" s="263"/>
      <c r="AZ579" s="263"/>
      <c r="BA579" s="263"/>
      <c r="BB579" s="263"/>
      <c r="BC579" s="263"/>
      <c r="BD579" s="263"/>
      <c r="BE579" s="263"/>
      <c r="BF579" s="263"/>
      <c r="BG579" s="263"/>
    </row>
    <row r="580" spans="1:59" s="212" customFormat="1" x14ac:dyDescent="0.3">
      <c r="A580" s="270"/>
      <c r="B580" s="271"/>
      <c r="J580" s="263"/>
      <c r="K580" s="263"/>
      <c r="L580" s="263"/>
      <c r="M580" s="263"/>
      <c r="N580" s="263"/>
      <c r="O580" s="263"/>
      <c r="P580" s="263"/>
      <c r="Q580" s="263"/>
      <c r="R580" s="263"/>
      <c r="S580" s="263"/>
      <c r="T580" s="263"/>
      <c r="U580" s="263"/>
      <c r="V580" s="263"/>
      <c r="W580" s="263"/>
      <c r="X580" s="263"/>
      <c r="Y580" s="263"/>
      <c r="Z580" s="263"/>
      <c r="AA580" s="263"/>
      <c r="AB580" s="263"/>
      <c r="AC580" s="263"/>
      <c r="AD580" s="263"/>
      <c r="AE580" s="263"/>
      <c r="AF580" s="263"/>
      <c r="AG580" s="263"/>
      <c r="AH580" s="263"/>
      <c r="AI580" s="263"/>
      <c r="AJ580" s="263"/>
      <c r="AK580" s="263"/>
      <c r="AL580" s="263"/>
      <c r="AM580" s="263"/>
      <c r="AN580" s="263"/>
      <c r="AO580" s="263"/>
      <c r="AP580" s="263"/>
      <c r="AQ580" s="263"/>
      <c r="AR580" s="263"/>
      <c r="AS580" s="263"/>
      <c r="AT580" s="263"/>
      <c r="AU580" s="263"/>
      <c r="AV580" s="263"/>
      <c r="AW580" s="263"/>
      <c r="AX580" s="263"/>
      <c r="AY580" s="263"/>
      <c r="AZ580" s="263"/>
      <c r="BA580" s="263"/>
      <c r="BB580" s="263"/>
      <c r="BC580" s="263"/>
      <c r="BD580" s="263"/>
      <c r="BE580" s="263"/>
      <c r="BF580" s="263"/>
      <c r="BG580" s="263"/>
    </row>
    <row r="581" spans="1:59" s="212" customFormat="1" x14ac:dyDescent="0.3">
      <c r="A581" s="270"/>
      <c r="B581" s="271"/>
      <c r="J581" s="263"/>
      <c r="K581" s="263"/>
      <c r="L581" s="263"/>
      <c r="M581" s="263"/>
      <c r="N581" s="263"/>
      <c r="O581" s="263"/>
      <c r="P581" s="263"/>
      <c r="Q581" s="263"/>
      <c r="R581" s="263"/>
      <c r="S581" s="263"/>
      <c r="T581" s="263"/>
      <c r="U581" s="263"/>
      <c r="V581" s="263"/>
      <c r="W581" s="263"/>
      <c r="X581" s="263"/>
      <c r="Y581" s="263"/>
      <c r="Z581" s="263"/>
      <c r="AA581" s="263"/>
      <c r="AB581" s="263"/>
      <c r="AC581" s="263"/>
      <c r="AD581" s="263"/>
      <c r="AE581" s="263"/>
      <c r="AF581" s="263"/>
      <c r="AG581" s="263"/>
      <c r="AH581" s="263"/>
      <c r="AI581" s="263"/>
      <c r="AJ581" s="263"/>
      <c r="AK581" s="263"/>
      <c r="AL581" s="263"/>
      <c r="AM581" s="263"/>
      <c r="AN581" s="263"/>
      <c r="AO581" s="263"/>
      <c r="AP581" s="263"/>
      <c r="AQ581" s="263"/>
      <c r="AR581" s="263"/>
      <c r="AS581" s="263"/>
      <c r="AT581" s="263"/>
      <c r="AU581" s="263"/>
      <c r="AV581" s="263"/>
      <c r="AW581" s="263"/>
      <c r="AX581" s="263"/>
      <c r="AY581" s="263"/>
      <c r="AZ581" s="263"/>
      <c r="BA581" s="263"/>
      <c r="BB581" s="263"/>
      <c r="BC581" s="263"/>
      <c r="BD581" s="263"/>
      <c r="BE581" s="263"/>
      <c r="BF581" s="263"/>
      <c r="BG581" s="263"/>
    </row>
    <row r="582" spans="1:59" s="212" customFormat="1" x14ac:dyDescent="0.3">
      <c r="A582" s="270"/>
      <c r="B582" s="271"/>
      <c r="J582" s="263"/>
      <c r="K582" s="263"/>
      <c r="L582" s="263"/>
      <c r="M582" s="263"/>
      <c r="N582" s="263"/>
      <c r="O582" s="263"/>
      <c r="P582" s="263"/>
      <c r="Q582" s="263"/>
      <c r="R582" s="263"/>
      <c r="S582" s="263"/>
      <c r="T582" s="263"/>
      <c r="U582" s="263"/>
      <c r="V582" s="263"/>
      <c r="W582" s="263"/>
      <c r="X582" s="263"/>
      <c r="Y582" s="263"/>
      <c r="Z582" s="263"/>
      <c r="AA582" s="263"/>
      <c r="AB582" s="263"/>
      <c r="AC582" s="263"/>
      <c r="AD582" s="263"/>
      <c r="AE582" s="263"/>
      <c r="AF582" s="263"/>
      <c r="AG582" s="263"/>
      <c r="AH582" s="263"/>
      <c r="AI582" s="263"/>
      <c r="AJ582" s="263"/>
      <c r="AK582" s="263"/>
      <c r="AL582" s="263"/>
      <c r="AM582" s="263"/>
      <c r="AN582" s="263"/>
      <c r="AO582" s="263"/>
      <c r="AP582" s="263"/>
      <c r="AQ582" s="263"/>
      <c r="AR582" s="263"/>
      <c r="AS582" s="263"/>
      <c r="AT582" s="263"/>
      <c r="AU582" s="263"/>
      <c r="AV582" s="263"/>
      <c r="AW582" s="263"/>
      <c r="AX582" s="263"/>
      <c r="AY582" s="263"/>
      <c r="AZ582" s="263"/>
      <c r="BA582" s="263"/>
      <c r="BB582" s="263"/>
      <c r="BC582" s="263"/>
      <c r="BD582" s="263"/>
      <c r="BE582" s="263"/>
      <c r="BF582" s="263"/>
      <c r="BG582" s="263"/>
    </row>
    <row r="583" spans="1:59" s="212" customFormat="1" x14ac:dyDescent="0.3">
      <c r="A583" s="270"/>
      <c r="B583" s="271"/>
      <c r="J583" s="263"/>
      <c r="K583" s="263"/>
      <c r="L583" s="263"/>
      <c r="M583" s="263"/>
      <c r="N583" s="263"/>
      <c r="O583" s="263"/>
      <c r="P583" s="263"/>
      <c r="Q583" s="263"/>
      <c r="R583" s="263"/>
      <c r="S583" s="263"/>
      <c r="T583" s="263"/>
      <c r="U583" s="263"/>
      <c r="V583" s="263"/>
      <c r="W583" s="263"/>
      <c r="X583" s="263"/>
      <c r="Y583" s="263"/>
      <c r="Z583" s="263"/>
      <c r="AA583" s="263"/>
      <c r="AB583" s="263"/>
      <c r="AC583" s="263"/>
      <c r="AD583" s="263"/>
      <c r="AE583" s="263"/>
      <c r="AF583" s="263"/>
      <c r="AG583" s="263"/>
      <c r="AH583" s="263"/>
      <c r="AI583" s="263"/>
      <c r="AJ583" s="263"/>
      <c r="AK583" s="263"/>
      <c r="AL583" s="263"/>
      <c r="AM583" s="263"/>
      <c r="AN583" s="263"/>
      <c r="AO583" s="263"/>
      <c r="AP583" s="263"/>
      <c r="AQ583" s="263"/>
      <c r="AR583" s="263"/>
      <c r="AS583" s="263"/>
      <c r="AT583" s="263"/>
      <c r="AU583" s="263"/>
      <c r="AV583" s="263"/>
      <c r="AW583" s="263"/>
      <c r="AX583" s="263"/>
      <c r="AY583" s="263"/>
      <c r="AZ583" s="263"/>
      <c r="BA583" s="263"/>
      <c r="BB583" s="263"/>
      <c r="BC583" s="263"/>
      <c r="BD583" s="263"/>
      <c r="BE583" s="263"/>
      <c r="BF583" s="263"/>
      <c r="BG583" s="263"/>
    </row>
    <row r="584" spans="1:59" s="212" customFormat="1" x14ac:dyDescent="0.3">
      <c r="A584" s="270"/>
      <c r="B584" s="271"/>
      <c r="J584" s="263"/>
      <c r="K584" s="263"/>
      <c r="L584" s="263"/>
      <c r="M584" s="263"/>
      <c r="N584" s="263"/>
      <c r="O584" s="263"/>
      <c r="P584" s="263"/>
      <c r="Q584" s="263"/>
      <c r="R584" s="263"/>
      <c r="S584" s="263"/>
      <c r="T584" s="263"/>
      <c r="U584" s="263"/>
      <c r="V584" s="263"/>
      <c r="W584" s="263"/>
      <c r="X584" s="263"/>
      <c r="Y584" s="263"/>
      <c r="Z584" s="263"/>
      <c r="AA584" s="263"/>
      <c r="AB584" s="263"/>
      <c r="AC584" s="263"/>
      <c r="AD584" s="263"/>
      <c r="AE584" s="263"/>
      <c r="AF584" s="263"/>
      <c r="AG584" s="263"/>
      <c r="AH584" s="263"/>
      <c r="AI584" s="263"/>
      <c r="AJ584" s="263"/>
      <c r="AK584" s="263"/>
      <c r="AL584" s="263"/>
      <c r="AM584" s="263"/>
      <c r="AN584" s="263"/>
      <c r="AO584" s="263"/>
      <c r="AP584" s="263"/>
      <c r="AQ584" s="263"/>
      <c r="AR584" s="263"/>
      <c r="AS584" s="263"/>
      <c r="AT584" s="263"/>
      <c r="AU584" s="263"/>
      <c r="AV584" s="263"/>
      <c r="AW584" s="263"/>
      <c r="AX584" s="263"/>
      <c r="AY584" s="263"/>
      <c r="AZ584" s="263"/>
      <c r="BA584" s="263"/>
      <c r="BB584" s="263"/>
      <c r="BC584" s="263"/>
      <c r="BD584" s="263"/>
      <c r="BE584" s="263"/>
      <c r="BF584" s="263"/>
      <c r="BG584" s="263"/>
    </row>
    <row r="585" spans="1:59" s="212" customFormat="1" x14ac:dyDescent="0.3">
      <c r="A585" s="270"/>
      <c r="B585" s="271"/>
      <c r="J585" s="263"/>
      <c r="K585" s="263"/>
      <c r="L585" s="263"/>
      <c r="M585" s="263"/>
      <c r="N585" s="263"/>
      <c r="O585" s="263"/>
      <c r="P585" s="263"/>
      <c r="Q585" s="263"/>
      <c r="R585" s="263"/>
      <c r="S585" s="263"/>
      <c r="T585" s="263"/>
      <c r="U585" s="263"/>
      <c r="V585" s="263"/>
      <c r="W585" s="263"/>
      <c r="X585" s="263"/>
      <c r="Y585" s="263"/>
      <c r="Z585" s="263"/>
      <c r="AA585" s="263"/>
      <c r="AB585" s="263"/>
      <c r="AC585" s="263"/>
      <c r="AD585" s="263"/>
      <c r="AE585" s="263"/>
      <c r="AF585" s="263"/>
      <c r="AG585" s="263"/>
      <c r="AH585" s="263"/>
      <c r="AI585" s="263"/>
      <c r="AJ585" s="263"/>
      <c r="AK585" s="263"/>
      <c r="AL585" s="263"/>
      <c r="AM585" s="263"/>
      <c r="AN585" s="263"/>
      <c r="AO585" s="263"/>
      <c r="AP585" s="263"/>
      <c r="AQ585" s="263"/>
      <c r="AR585" s="263"/>
      <c r="AS585" s="263"/>
      <c r="AT585" s="263"/>
      <c r="AU585" s="263"/>
      <c r="AV585" s="263"/>
      <c r="AW585" s="263"/>
      <c r="AX585" s="263"/>
      <c r="AY585" s="263"/>
      <c r="AZ585" s="263"/>
      <c r="BA585" s="263"/>
      <c r="BB585" s="263"/>
      <c r="BC585" s="263"/>
      <c r="BD585" s="263"/>
      <c r="BE585" s="263"/>
      <c r="BF585" s="263"/>
      <c r="BG585" s="263"/>
    </row>
    <row r="586" spans="1:59" s="212" customFormat="1" x14ac:dyDescent="0.3">
      <c r="A586" s="270"/>
      <c r="B586" s="271"/>
      <c r="J586" s="263"/>
      <c r="K586" s="263"/>
      <c r="L586" s="263"/>
      <c r="M586" s="263"/>
      <c r="N586" s="263"/>
      <c r="O586" s="263"/>
      <c r="P586" s="263"/>
      <c r="Q586" s="263"/>
      <c r="R586" s="263"/>
      <c r="S586" s="263"/>
      <c r="T586" s="263"/>
      <c r="U586" s="263"/>
      <c r="V586" s="263"/>
      <c r="W586" s="263"/>
      <c r="X586" s="263"/>
      <c r="Y586" s="263"/>
      <c r="Z586" s="263"/>
      <c r="AA586" s="263"/>
      <c r="AB586" s="263"/>
      <c r="AC586" s="263"/>
      <c r="AD586" s="263"/>
      <c r="AE586" s="263"/>
      <c r="AF586" s="263"/>
      <c r="AG586" s="263"/>
      <c r="AH586" s="263"/>
      <c r="AI586" s="263"/>
      <c r="AJ586" s="263"/>
      <c r="AK586" s="263"/>
      <c r="AL586" s="263"/>
      <c r="AM586" s="263"/>
      <c r="AN586" s="263"/>
      <c r="AO586" s="263"/>
      <c r="AP586" s="263"/>
      <c r="AQ586" s="263"/>
      <c r="AR586" s="263"/>
      <c r="AS586" s="263"/>
      <c r="AT586" s="263"/>
      <c r="AU586" s="263"/>
      <c r="AV586" s="263"/>
      <c r="AW586" s="263"/>
      <c r="AX586" s="263"/>
      <c r="AY586" s="263"/>
      <c r="AZ586" s="263"/>
      <c r="BA586" s="263"/>
      <c r="BB586" s="263"/>
      <c r="BC586" s="263"/>
      <c r="BD586" s="263"/>
      <c r="BE586" s="263"/>
      <c r="BF586" s="263"/>
      <c r="BG586" s="263"/>
    </row>
    <row r="587" spans="1:59" s="212" customFormat="1" x14ac:dyDescent="0.3">
      <c r="A587" s="270"/>
      <c r="B587" s="271"/>
      <c r="J587" s="263"/>
      <c r="K587" s="263"/>
      <c r="L587" s="263"/>
      <c r="M587" s="263"/>
      <c r="N587" s="263"/>
      <c r="O587" s="263"/>
      <c r="P587" s="263"/>
      <c r="Q587" s="263"/>
      <c r="R587" s="263"/>
      <c r="S587" s="263"/>
      <c r="T587" s="263"/>
      <c r="U587" s="263"/>
      <c r="V587" s="263"/>
      <c r="W587" s="263"/>
      <c r="X587" s="263"/>
      <c r="Y587" s="263"/>
      <c r="Z587" s="263"/>
      <c r="AA587" s="263"/>
      <c r="AB587" s="263"/>
      <c r="AC587" s="263"/>
      <c r="AD587" s="263"/>
      <c r="AE587" s="263"/>
      <c r="AF587" s="263"/>
      <c r="AG587" s="263"/>
      <c r="AH587" s="263"/>
      <c r="AI587" s="263"/>
      <c r="AJ587" s="263"/>
      <c r="AK587" s="263"/>
      <c r="AL587" s="263"/>
      <c r="AM587" s="263"/>
      <c r="AN587" s="263"/>
      <c r="AO587" s="263"/>
      <c r="AP587" s="263"/>
      <c r="AQ587" s="263"/>
      <c r="AR587" s="263"/>
      <c r="AS587" s="263"/>
      <c r="AT587" s="263"/>
      <c r="AU587" s="263"/>
      <c r="AV587" s="263"/>
      <c r="AW587" s="263"/>
      <c r="AX587" s="263"/>
      <c r="AY587" s="263"/>
      <c r="AZ587" s="263"/>
      <c r="BA587" s="263"/>
      <c r="BB587" s="263"/>
      <c r="BC587" s="263"/>
      <c r="BD587" s="263"/>
      <c r="BE587" s="263"/>
      <c r="BF587" s="263"/>
      <c r="BG587" s="263"/>
    </row>
    <row r="588" spans="1:59" s="212" customFormat="1" x14ac:dyDescent="0.3">
      <c r="A588" s="270"/>
      <c r="B588" s="271"/>
      <c r="J588" s="263"/>
      <c r="K588" s="263"/>
      <c r="L588" s="263"/>
      <c r="M588" s="263"/>
      <c r="N588" s="263"/>
      <c r="O588" s="263"/>
      <c r="P588" s="263"/>
      <c r="Q588" s="263"/>
      <c r="R588" s="263"/>
      <c r="S588" s="263"/>
      <c r="T588" s="263"/>
      <c r="U588" s="263"/>
      <c r="V588" s="263"/>
      <c r="W588" s="263"/>
      <c r="X588" s="263"/>
      <c r="Y588" s="263"/>
      <c r="Z588" s="263"/>
      <c r="AA588" s="263"/>
      <c r="AB588" s="263"/>
      <c r="AC588" s="263"/>
      <c r="AD588" s="263"/>
      <c r="AE588" s="263"/>
      <c r="AF588" s="263"/>
      <c r="AG588" s="263"/>
      <c r="AH588" s="263"/>
      <c r="AI588" s="263"/>
      <c r="AJ588" s="263"/>
      <c r="AK588" s="263"/>
      <c r="AL588" s="263"/>
      <c r="AM588" s="263"/>
      <c r="AN588" s="263"/>
      <c r="AO588" s="263"/>
      <c r="AP588" s="263"/>
      <c r="AQ588" s="263"/>
      <c r="AR588" s="263"/>
      <c r="AS588" s="263"/>
      <c r="AT588" s="263"/>
      <c r="AU588" s="263"/>
      <c r="AV588" s="263"/>
      <c r="AW588" s="263"/>
      <c r="AX588" s="263"/>
      <c r="AY588" s="263"/>
      <c r="AZ588" s="263"/>
      <c r="BA588" s="263"/>
      <c r="BB588" s="263"/>
      <c r="BC588" s="263"/>
      <c r="BD588" s="263"/>
      <c r="BE588" s="263"/>
      <c r="BF588" s="263"/>
      <c r="BG588" s="263"/>
    </row>
    <row r="589" spans="1:59" s="212" customFormat="1" x14ac:dyDescent="0.3">
      <c r="A589" s="270"/>
      <c r="B589" s="271"/>
      <c r="J589" s="263"/>
      <c r="K589" s="263"/>
      <c r="L589" s="263"/>
      <c r="M589" s="263"/>
      <c r="N589" s="263"/>
      <c r="O589" s="263"/>
      <c r="P589" s="263"/>
      <c r="Q589" s="263"/>
      <c r="R589" s="263"/>
      <c r="S589" s="263"/>
      <c r="T589" s="263"/>
      <c r="U589" s="263"/>
      <c r="V589" s="263"/>
      <c r="W589" s="263"/>
      <c r="X589" s="263"/>
      <c r="Y589" s="263"/>
      <c r="Z589" s="263"/>
      <c r="AA589" s="263"/>
      <c r="AB589" s="263"/>
      <c r="AC589" s="263"/>
      <c r="AD589" s="263"/>
      <c r="AE589" s="263"/>
      <c r="AF589" s="263"/>
      <c r="AG589" s="263"/>
      <c r="AH589" s="263"/>
      <c r="AI589" s="263"/>
      <c r="AJ589" s="263"/>
      <c r="AK589" s="263"/>
      <c r="AL589" s="263"/>
      <c r="AM589" s="263"/>
      <c r="AN589" s="263"/>
      <c r="AO589" s="263"/>
      <c r="AP589" s="263"/>
      <c r="AQ589" s="263"/>
      <c r="AR589" s="263"/>
      <c r="AS589" s="263"/>
      <c r="AT589" s="263"/>
      <c r="AU589" s="263"/>
      <c r="AV589" s="263"/>
      <c r="AW589" s="263"/>
      <c r="AX589" s="263"/>
      <c r="AY589" s="263"/>
      <c r="AZ589" s="263"/>
      <c r="BA589" s="263"/>
      <c r="BB589" s="263"/>
      <c r="BC589" s="263"/>
      <c r="BD589" s="263"/>
      <c r="BE589" s="263"/>
      <c r="BF589" s="263"/>
      <c r="BG589" s="263"/>
    </row>
    <row r="590" spans="1:59" s="212" customFormat="1" x14ac:dyDescent="0.3">
      <c r="A590" s="270"/>
      <c r="B590" s="271"/>
      <c r="J590" s="263"/>
      <c r="K590" s="263"/>
      <c r="L590" s="263"/>
      <c r="M590" s="263"/>
      <c r="N590" s="263"/>
      <c r="O590" s="263"/>
      <c r="P590" s="263"/>
      <c r="Q590" s="263"/>
      <c r="R590" s="263"/>
      <c r="S590" s="263"/>
      <c r="T590" s="263"/>
      <c r="U590" s="263"/>
      <c r="V590" s="263"/>
      <c r="W590" s="263"/>
      <c r="X590" s="263"/>
      <c r="Y590" s="263"/>
      <c r="Z590" s="263"/>
      <c r="AA590" s="263"/>
      <c r="AB590" s="263"/>
      <c r="AC590" s="263"/>
      <c r="AD590" s="263"/>
      <c r="AE590" s="263"/>
      <c r="AF590" s="263"/>
      <c r="AG590" s="263"/>
      <c r="AH590" s="263"/>
      <c r="AI590" s="263"/>
      <c r="AJ590" s="263"/>
      <c r="AK590" s="263"/>
      <c r="AL590" s="263"/>
      <c r="AM590" s="263"/>
      <c r="AN590" s="263"/>
      <c r="AO590" s="263"/>
      <c r="AP590" s="263"/>
      <c r="AQ590" s="263"/>
      <c r="AR590" s="263"/>
      <c r="AS590" s="263"/>
      <c r="AT590" s="263"/>
      <c r="AU590" s="263"/>
      <c r="AV590" s="263"/>
      <c r="AW590" s="263"/>
      <c r="AX590" s="263"/>
      <c r="AY590" s="263"/>
      <c r="AZ590" s="263"/>
      <c r="BA590" s="263"/>
      <c r="BB590" s="263"/>
      <c r="BC590" s="263"/>
      <c r="BD590" s="263"/>
      <c r="BE590" s="263"/>
      <c r="BF590" s="263"/>
      <c r="BG590" s="263"/>
    </row>
    <row r="591" spans="1:59" s="212" customFormat="1" x14ac:dyDescent="0.3">
      <c r="A591" s="270"/>
      <c r="B591" s="271"/>
      <c r="J591" s="263"/>
      <c r="K591" s="263"/>
      <c r="L591" s="263"/>
      <c r="M591" s="263"/>
      <c r="N591" s="263"/>
      <c r="O591" s="263"/>
      <c r="P591" s="263"/>
      <c r="Q591" s="263"/>
      <c r="R591" s="263"/>
      <c r="S591" s="263"/>
      <c r="T591" s="263"/>
      <c r="U591" s="263"/>
      <c r="V591" s="263"/>
      <c r="W591" s="263"/>
      <c r="X591" s="263"/>
      <c r="Y591" s="263"/>
      <c r="Z591" s="263"/>
      <c r="AA591" s="263"/>
      <c r="AB591" s="263"/>
      <c r="AC591" s="263"/>
      <c r="AD591" s="263"/>
      <c r="AE591" s="263"/>
      <c r="AF591" s="263"/>
      <c r="AG591" s="263"/>
      <c r="AH591" s="263"/>
      <c r="AI591" s="263"/>
      <c r="AJ591" s="263"/>
      <c r="AK591" s="263"/>
      <c r="AL591" s="263"/>
      <c r="AM591" s="263"/>
      <c r="AN591" s="263"/>
      <c r="AO591" s="263"/>
      <c r="AP591" s="263"/>
      <c r="AQ591" s="263"/>
      <c r="AR591" s="263"/>
      <c r="AS591" s="263"/>
      <c r="AT591" s="263"/>
      <c r="AU591" s="263"/>
      <c r="AV591" s="263"/>
      <c r="AW591" s="263"/>
      <c r="AX591" s="263"/>
      <c r="AY591" s="263"/>
      <c r="AZ591" s="263"/>
      <c r="BA591" s="263"/>
      <c r="BB591" s="263"/>
      <c r="BC591" s="263"/>
      <c r="BD591" s="263"/>
      <c r="BE591" s="263"/>
      <c r="BF591" s="263"/>
      <c r="BG591" s="263"/>
    </row>
    <row r="592" spans="1:59" s="212" customFormat="1" x14ac:dyDescent="0.3">
      <c r="A592" s="270"/>
      <c r="B592" s="271"/>
      <c r="J592" s="263"/>
      <c r="K592" s="263"/>
      <c r="L592" s="263"/>
      <c r="M592" s="263"/>
      <c r="N592" s="263"/>
      <c r="O592" s="263"/>
      <c r="P592" s="263"/>
      <c r="Q592" s="263"/>
      <c r="R592" s="263"/>
      <c r="S592" s="263"/>
      <c r="T592" s="263"/>
      <c r="U592" s="263"/>
      <c r="V592" s="263"/>
      <c r="W592" s="263"/>
      <c r="X592" s="263"/>
      <c r="Y592" s="263"/>
      <c r="Z592" s="263"/>
      <c r="AA592" s="263"/>
      <c r="AB592" s="263"/>
      <c r="AC592" s="263"/>
      <c r="AD592" s="263"/>
      <c r="AE592" s="263"/>
      <c r="AF592" s="263"/>
      <c r="AG592" s="263"/>
      <c r="AH592" s="263"/>
      <c r="AI592" s="263"/>
      <c r="AJ592" s="263"/>
      <c r="AK592" s="263"/>
      <c r="AL592" s="263"/>
      <c r="AM592" s="263"/>
      <c r="AN592" s="263"/>
      <c r="AO592" s="263"/>
      <c r="AP592" s="263"/>
      <c r="AQ592" s="263"/>
      <c r="AR592" s="263"/>
      <c r="AS592" s="263"/>
      <c r="AT592" s="263"/>
      <c r="AU592" s="263"/>
      <c r="AV592" s="263"/>
      <c r="AW592" s="263"/>
      <c r="AX592" s="263"/>
      <c r="AY592" s="263"/>
      <c r="AZ592" s="263"/>
      <c r="BA592" s="263"/>
      <c r="BB592" s="263"/>
      <c r="BC592" s="263"/>
      <c r="BD592" s="263"/>
      <c r="BE592" s="263"/>
      <c r="BF592" s="263"/>
      <c r="BG592" s="263"/>
    </row>
    <row r="593" spans="1:59" s="212" customFormat="1" x14ac:dyDescent="0.3">
      <c r="A593" s="270"/>
      <c r="B593" s="271"/>
      <c r="J593" s="263"/>
      <c r="K593" s="263"/>
      <c r="L593" s="263"/>
      <c r="M593" s="263"/>
      <c r="N593" s="263"/>
      <c r="O593" s="263"/>
      <c r="P593" s="263"/>
      <c r="Q593" s="263"/>
      <c r="R593" s="263"/>
      <c r="S593" s="263"/>
      <c r="T593" s="263"/>
      <c r="U593" s="263"/>
      <c r="V593" s="263"/>
      <c r="W593" s="263"/>
      <c r="X593" s="263"/>
      <c r="Y593" s="263"/>
      <c r="Z593" s="263"/>
      <c r="AA593" s="263"/>
      <c r="AB593" s="263"/>
      <c r="AC593" s="263"/>
      <c r="AD593" s="263"/>
      <c r="AE593" s="263"/>
      <c r="AF593" s="263"/>
      <c r="AG593" s="263"/>
      <c r="AH593" s="263"/>
      <c r="AI593" s="263"/>
      <c r="AJ593" s="263"/>
      <c r="AK593" s="263"/>
      <c r="AL593" s="263"/>
      <c r="AM593" s="263"/>
      <c r="AN593" s="263"/>
      <c r="AO593" s="263"/>
      <c r="AP593" s="263"/>
      <c r="AQ593" s="263"/>
      <c r="AR593" s="263"/>
      <c r="AS593" s="263"/>
      <c r="AT593" s="263"/>
      <c r="AU593" s="263"/>
      <c r="AV593" s="263"/>
      <c r="AW593" s="263"/>
      <c r="AX593" s="263"/>
      <c r="AY593" s="263"/>
      <c r="AZ593" s="263"/>
      <c r="BA593" s="263"/>
      <c r="BB593" s="263"/>
      <c r="BC593" s="263"/>
      <c r="BD593" s="263"/>
      <c r="BE593" s="263"/>
      <c r="BF593" s="263"/>
      <c r="BG593" s="263"/>
    </row>
    <row r="594" spans="1:59" s="212" customFormat="1" x14ac:dyDescent="0.3">
      <c r="A594" s="270"/>
      <c r="B594" s="271"/>
      <c r="J594" s="263"/>
      <c r="K594" s="263"/>
      <c r="L594" s="263"/>
      <c r="M594" s="263"/>
      <c r="N594" s="263"/>
      <c r="O594" s="263"/>
      <c r="P594" s="263"/>
      <c r="Q594" s="263"/>
      <c r="R594" s="263"/>
      <c r="S594" s="263"/>
      <c r="T594" s="263"/>
      <c r="U594" s="263"/>
      <c r="V594" s="263"/>
      <c r="W594" s="263"/>
      <c r="X594" s="263"/>
      <c r="Y594" s="263"/>
      <c r="Z594" s="263"/>
      <c r="AA594" s="263"/>
      <c r="AB594" s="263"/>
      <c r="AC594" s="263"/>
      <c r="AD594" s="263"/>
      <c r="AE594" s="263"/>
      <c r="AF594" s="263"/>
      <c r="AG594" s="263"/>
      <c r="AH594" s="263"/>
      <c r="AI594" s="263"/>
      <c r="AJ594" s="263"/>
      <c r="AK594" s="263"/>
      <c r="AL594" s="263"/>
      <c r="AM594" s="263"/>
      <c r="AN594" s="263"/>
      <c r="AO594" s="263"/>
      <c r="AP594" s="263"/>
      <c r="AQ594" s="263"/>
      <c r="AR594" s="263"/>
      <c r="AS594" s="263"/>
      <c r="AT594" s="263"/>
      <c r="AU594" s="263"/>
      <c r="AV594" s="263"/>
      <c r="AW594" s="263"/>
      <c r="AX594" s="263"/>
      <c r="AY594" s="263"/>
      <c r="AZ594" s="263"/>
      <c r="BA594" s="263"/>
      <c r="BB594" s="263"/>
      <c r="BC594" s="263"/>
      <c r="BD594" s="263"/>
      <c r="BE594" s="263"/>
      <c r="BF594" s="263"/>
      <c r="BG594" s="263"/>
    </row>
    <row r="595" spans="1:59" s="212" customFormat="1" x14ac:dyDescent="0.3">
      <c r="A595" s="270"/>
      <c r="B595" s="271"/>
      <c r="J595" s="263"/>
      <c r="K595" s="263"/>
      <c r="L595" s="263"/>
      <c r="M595" s="263"/>
      <c r="N595" s="263"/>
      <c r="O595" s="263"/>
      <c r="P595" s="263"/>
      <c r="Q595" s="263"/>
      <c r="R595" s="263"/>
      <c r="S595" s="263"/>
      <c r="T595" s="263"/>
      <c r="U595" s="263"/>
      <c r="V595" s="263"/>
      <c r="W595" s="263"/>
      <c r="X595" s="263"/>
      <c r="Y595" s="263"/>
      <c r="Z595" s="263"/>
      <c r="AA595" s="263"/>
      <c r="AB595" s="263"/>
      <c r="AC595" s="263"/>
      <c r="AD595" s="263"/>
      <c r="AE595" s="263"/>
      <c r="AF595" s="263"/>
      <c r="AG595" s="263"/>
      <c r="AH595" s="263"/>
      <c r="AI595" s="263"/>
      <c r="AJ595" s="263"/>
      <c r="AK595" s="263"/>
      <c r="AL595" s="263"/>
      <c r="AM595" s="263"/>
      <c r="AN595" s="263"/>
      <c r="AO595" s="263"/>
      <c r="AP595" s="263"/>
      <c r="AQ595" s="263"/>
      <c r="AR595" s="263"/>
      <c r="AS595" s="263"/>
      <c r="AT595" s="263"/>
      <c r="AU595" s="263"/>
      <c r="AV595" s="263"/>
      <c r="AW595" s="263"/>
      <c r="AX595" s="263"/>
      <c r="AY595" s="263"/>
      <c r="AZ595" s="263"/>
      <c r="BA595" s="263"/>
      <c r="BB595" s="263"/>
      <c r="BC595" s="263"/>
      <c r="BD595" s="263"/>
      <c r="BE595" s="263"/>
      <c r="BF595" s="263"/>
      <c r="BG595" s="263"/>
    </row>
    <row r="596" spans="1:59" s="212" customFormat="1" x14ac:dyDescent="0.3">
      <c r="A596" s="270"/>
      <c r="B596" s="271"/>
      <c r="J596" s="263"/>
      <c r="K596" s="263"/>
      <c r="L596" s="263"/>
      <c r="M596" s="263"/>
      <c r="N596" s="263"/>
      <c r="O596" s="263"/>
      <c r="P596" s="263"/>
      <c r="Q596" s="263"/>
      <c r="R596" s="263"/>
      <c r="S596" s="263"/>
      <c r="T596" s="263"/>
      <c r="U596" s="263"/>
      <c r="V596" s="263"/>
      <c r="W596" s="263"/>
      <c r="X596" s="263"/>
      <c r="Y596" s="263"/>
      <c r="Z596" s="263"/>
      <c r="AA596" s="263"/>
      <c r="AB596" s="263"/>
      <c r="AC596" s="263"/>
      <c r="AD596" s="263"/>
      <c r="AE596" s="263"/>
      <c r="AF596" s="263"/>
      <c r="AG596" s="263"/>
      <c r="AH596" s="263"/>
      <c r="AI596" s="263"/>
      <c r="AJ596" s="263"/>
      <c r="AK596" s="263"/>
      <c r="AL596" s="263"/>
      <c r="AM596" s="263"/>
      <c r="AN596" s="263"/>
      <c r="AO596" s="263"/>
      <c r="AP596" s="263"/>
      <c r="AQ596" s="263"/>
      <c r="AR596" s="263"/>
      <c r="AS596" s="263"/>
      <c r="AT596" s="263"/>
      <c r="AU596" s="263"/>
      <c r="AV596" s="263"/>
      <c r="AW596" s="263"/>
      <c r="AX596" s="263"/>
      <c r="AY596" s="263"/>
      <c r="AZ596" s="263"/>
      <c r="BA596" s="263"/>
      <c r="BB596" s="263"/>
      <c r="BC596" s="263"/>
      <c r="BD596" s="263"/>
      <c r="BE596" s="263"/>
      <c r="BF596" s="263"/>
      <c r="BG596" s="263"/>
    </row>
    <row r="597" spans="1:59" s="212" customFormat="1" x14ac:dyDescent="0.3">
      <c r="A597" s="270"/>
      <c r="B597" s="271"/>
      <c r="J597" s="263"/>
      <c r="K597" s="263"/>
      <c r="L597" s="263"/>
      <c r="M597" s="263"/>
      <c r="N597" s="263"/>
      <c r="O597" s="263"/>
      <c r="P597" s="263"/>
      <c r="Q597" s="263"/>
      <c r="R597" s="263"/>
      <c r="S597" s="263"/>
      <c r="T597" s="263"/>
      <c r="U597" s="263"/>
      <c r="V597" s="263"/>
      <c r="W597" s="263"/>
      <c r="X597" s="263"/>
      <c r="Y597" s="263"/>
      <c r="Z597" s="263"/>
      <c r="AA597" s="263"/>
      <c r="AB597" s="263"/>
      <c r="AC597" s="263"/>
      <c r="AD597" s="263"/>
      <c r="AE597" s="263"/>
      <c r="AF597" s="263"/>
      <c r="AG597" s="263"/>
      <c r="AH597" s="263"/>
      <c r="AI597" s="263"/>
      <c r="AJ597" s="263"/>
      <c r="AK597" s="263"/>
      <c r="AL597" s="263"/>
      <c r="AM597" s="263"/>
      <c r="AN597" s="263"/>
      <c r="AO597" s="263"/>
      <c r="AP597" s="263"/>
      <c r="AQ597" s="263"/>
      <c r="AR597" s="263"/>
      <c r="AS597" s="263"/>
      <c r="AT597" s="263"/>
      <c r="AU597" s="263"/>
      <c r="AV597" s="263"/>
      <c r="AW597" s="263"/>
      <c r="AX597" s="263"/>
      <c r="AY597" s="263"/>
      <c r="AZ597" s="263"/>
      <c r="BA597" s="263"/>
      <c r="BB597" s="263"/>
      <c r="BC597" s="263"/>
      <c r="BD597" s="263"/>
      <c r="BE597" s="263"/>
      <c r="BF597" s="263"/>
      <c r="BG597" s="263"/>
    </row>
    <row r="598" spans="1:59" s="212" customFormat="1" x14ac:dyDescent="0.3">
      <c r="A598" s="270"/>
      <c r="B598" s="271"/>
      <c r="J598" s="263"/>
      <c r="K598" s="263"/>
      <c r="L598" s="263"/>
      <c r="M598" s="263"/>
      <c r="N598" s="263"/>
      <c r="O598" s="263"/>
      <c r="P598" s="263"/>
      <c r="Q598" s="263"/>
      <c r="R598" s="263"/>
      <c r="S598" s="263"/>
      <c r="T598" s="263"/>
      <c r="U598" s="263"/>
      <c r="V598" s="263"/>
      <c r="W598" s="263"/>
      <c r="X598" s="263"/>
      <c r="Y598" s="263"/>
      <c r="Z598" s="263"/>
      <c r="AA598" s="263"/>
      <c r="AB598" s="263"/>
      <c r="AC598" s="263"/>
      <c r="AD598" s="263"/>
      <c r="AE598" s="263"/>
      <c r="AF598" s="263"/>
      <c r="AG598" s="263"/>
      <c r="AH598" s="263"/>
      <c r="AI598" s="263"/>
      <c r="AJ598" s="263"/>
      <c r="AK598" s="263"/>
      <c r="AL598" s="263"/>
      <c r="AM598" s="263"/>
      <c r="AN598" s="263"/>
      <c r="AO598" s="263"/>
      <c r="AP598" s="263"/>
      <c r="AQ598" s="263"/>
      <c r="AR598" s="263"/>
      <c r="AS598" s="263"/>
      <c r="AT598" s="263"/>
      <c r="AU598" s="263"/>
      <c r="AV598" s="263"/>
      <c r="AW598" s="263"/>
      <c r="AX598" s="263"/>
      <c r="AY598" s="263"/>
      <c r="AZ598" s="263"/>
      <c r="BA598" s="263"/>
      <c r="BB598" s="263"/>
      <c r="BC598" s="263"/>
      <c r="BD598" s="263"/>
      <c r="BE598" s="263"/>
      <c r="BF598" s="263"/>
      <c r="BG598" s="263"/>
    </row>
    <row r="599" spans="1:59" s="212" customFormat="1" x14ac:dyDescent="0.3">
      <c r="A599" s="270"/>
      <c r="B599" s="271"/>
      <c r="J599" s="263"/>
      <c r="K599" s="263"/>
      <c r="L599" s="263"/>
      <c r="M599" s="263"/>
      <c r="N599" s="263"/>
      <c r="O599" s="263"/>
      <c r="P599" s="263"/>
      <c r="Q599" s="263"/>
      <c r="R599" s="263"/>
      <c r="S599" s="263"/>
      <c r="T599" s="263"/>
      <c r="U599" s="263"/>
      <c r="V599" s="263"/>
      <c r="W599" s="263"/>
      <c r="X599" s="263"/>
      <c r="Y599" s="263"/>
      <c r="Z599" s="263"/>
      <c r="AA599" s="263"/>
      <c r="AB599" s="263"/>
      <c r="AC599" s="263"/>
      <c r="AD599" s="263"/>
      <c r="AE599" s="263"/>
      <c r="AF599" s="263"/>
      <c r="AG599" s="263"/>
      <c r="AH599" s="263"/>
      <c r="AI599" s="263"/>
      <c r="AJ599" s="263"/>
      <c r="AK599" s="263"/>
      <c r="AL599" s="263"/>
      <c r="AM599" s="263"/>
      <c r="AN599" s="263"/>
      <c r="AO599" s="263"/>
      <c r="AP599" s="263"/>
      <c r="AQ599" s="263"/>
      <c r="AR599" s="263"/>
      <c r="AS599" s="263"/>
      <c r="AT599" s="263"/>
      <c r="AU599" s="263"/>
      <c r="AV599" s="263"/>
      <c r="AW599" s="263"/>
      <c r="AX599" s="263"/>
      <c r="AY599" s="263"/>
      <c r="AZ599" s="263"/>
      <c r="BA599" s="263"/>
      <c r="BB599" s="263"/>
      <c r="BC599" s="263"/>
      <c r="BD599" s="263"/>
      <c r="BE599" s="263"/>
      <c r="BF599" s="263"/>
      <c r="BG599" s="263"/>
    </row>
    <row r="600" spans="1:59" s="212" customFormat="1" x14ac:dyDescent="0.3">
      <c r="A600" s="270"/>
      <c r="B600" s="271"/>
      <c r="J600" s="263"/>
      <c r="K600" s="263"/>
      <c r="L600" s="263"/>
      <c r="M600" s="263"/>
      <c r="N600" s="263"/>
      <c r="O600" s="263"/>
      <c r="P600" s="263"/>
      <c r="Q600" s="263"/>
      <c r="R600" s="263"/>
      <c r="S600" s="263"/>
      <c r="T600" s="263"/>
      <c r="U600" s="263"/>
      <c r="V600" s="263"/>
      <c r="W600" s="263"/>
      <c r="X600" s="263"/>
      <c r="Y600" s="263"/>
      <c r="Z600" s="263"/>
      <c r="AA600" s="263"/>
      <c r="AB600" s="263"/>
      <c r="AC600" s="263"/>
      <c r="AD600" s="263"/>
      <c r="AE600" s="263"/>
      <c r="AF600" s="263"/>
      <c r="AG600" s="263"/>
      <c r="AH600" s="263"/>
      <c r="AI600" s="263"/>
      <c r="AJ600" s="263"/>
      <c r="AK600" s="263"/>
      <c r="AL600" s="263"/>
      <c r="AM600" s="263"/>
      <c r="AN600" s="263"/>
      <c r="AO600" s="263"/>
      <c r="AP600" s="263"/>
      <c r="AQ600" s="263"/>
      <c r="AR600" s="263"/>
      <c r="AS600" s="263"/>
      <c r="AT600" s="263"/>
      <c r="AU600" s="263"/>
      <c r="AV600" s="263"/>
      <c r="AW600" s="263"/>
      <c r="AX600" s="263"/>
      <c r="AY600" s="263"/>
      <c r="AZ600" s="263"/>
      <c r="BA600" s="263"/>
      <c r="BB600" s="263"/>
      <c r="BC600" s="263"/>
      <c r="BD600" s="263"/>
      <c r="BE600" s="263"/>
      <c r="BF600" s="263"/>
      <c r="BG600" s="263"/>
    </row>
    <row r="601" spans="1:59" s="212" customFormat="1" x14ac:dyDescent="0.3">
      <c r="A601" s="270"/>
      <c r="B601" s="271"/>
      <c r="J601" s="263"/>
      <c r="K601" s="263"/>
      <c r="L601" s="263"/>
      <c r="M601" s="263"/>
      <c r="N601" s="263"/>
      <c r="O601" s="263"/>
      <c r="P601" s="263"/>
      <c r="Q601" s="263"/>
      <c r="R601" s="263"/>
      <c r="S601" s="263"/>
      <c r="T601" s="263"/>
      <c r="U601" s="263"/>
      <c r="V601" s="263"/>
      <c r="W601" s="263"/>
      <c r="X601" s="263"/>
      <c r="Y601" s="263"/>
      <c r="Z601" s="263"/>
      <c r="AA601" s="263"/>
      <c r="AB601" s="263"/>
      <c r="AC601" s="263"/>
      <c r="AD601" s="263"/>
      <c r="AE601" s="263"/>
      <c r="AF601" s="263"/>
      <c r="AG601" s="263"/>
      <c r="AH601" s="263"/>
      <c r="AI601" s="263"/>
      <c r="AJ601" s="263"/>
      <c r="AK601" s="263"/>
      <c r="AL601" s="263"/>
      <c r="AM601" s="263"/>
      <c r="AN601" s="263"/>
      <c r="AO601" s="263"/>
      <c r="AP601" s="263"/>
      <c r="AQ601" s="263"/>
      <c r="AR601" s="263"/>
      <c r="AS601" s="263"/>
      <c r="AT601" s="263"/>
      <c r="AU601" s="263"/>
      <c r="AV601" s="263"/>
      <c r="AW601" s="263"/>
      <c r="AX601" s="263"/>
      <c r="AY601" s="263"/>
      <c r="AZ601" s="263"/>
      <c r="BA601" s="263"/>
      <c r="BB601" s="263"/>
      <c r="BC601" s="263"/>
      <c r="BD601" s="263"/>
      <c r="BE601" s="263"/>
      <c r="BF601" s="263"/>
      <c r="BG601" s="263"/>
    </row>
    <row r="602" spans="1:59" s="212" customFormat="1" x14ac:dyDescent="0.3">
      <c r="A602" s="270"/>
      <c r="B602" s="271"/>
      <c r="J602" s="263"/>
      <c r="K602" s="263"/>
      <c r="L602" s="263"/>
      <c r="M602" s="263"/>
      <c r="N602" s="263"/>
      <c r="O602" s="263"/>
      <c r="P602" s="263"/>
      <c r="Q602" s="263"/>
      <c r="R602" s="263"/>
      <c r="S602" s="263"/>
      <c r="T602" s="263"/>
      <c r="U602" s="263"/>
      <c r="V602" s="263"/>
      <c r="W602" s="263"/>
      <c r="X602" s="263"/>
      <c r="Y602" s="263"/>
      <c r="Z602" s="263"/>
      <c r="AA602" s="263"/>
      <c r="AB602" s="263"/>
      <c r="AC602" s="263"/>
      <c r="AD602" s="263"/>
      <c r="AE602" s="263"/>
      <c r="AF602" s="263"/>
      <c r="AG602" s="263"/>
      <c r="AH602" s="263"/>
      <c r="AI602" s="263"/>
      <c r="AJ602" s="263"/>
      <c r="AK602" s="263"/>
      <c r="AL602" s="263"/>
      <c r="AM602" s="263"/>
      <c r="AN602" s="263"/>
      <c r="AO602" s="263"/>
      <c r="AP602" s="263"/>
      <c r="AQ602" s="263"/>
      <c r="AR602" s="263"/>
      <c r="AS602" s="263"/>
      <c r="AT602" s="263"/>
      <c r="AU602" s="263"/>
      <c r="AV602" s="263"/>
      <c r="AW602" s="263"/>
      <c r="AX602" s="263"/>
      <c r="AY602" s="263"/>
      <c r="AZ602" s="263"/>
      <c r="BA602" s="263"/>
      <c r="BB602" s="263"/>
      <c r="BC602" s="263"/>
      <c r="BD602" s="263"/>
      <c r="BE602" s="263"/>
      <c r="BF602" s="263"/>
      <c r="BG602" s="263"/>
    </row>
    <row r="603" spans="1:59" s="212" customFormat="1" x14ac:dyDescent="0.3">
      <c r="A603" s="270"/>
      <c r="B603" s="271"/>
      <c r="J603" s="263"/>
      <c r="K603" s="263"/>
      <c r="L603" s="263"/>
      <c r="M603" s="263"/>
      <c r="N603" s="263"/>
      <c r="O603" s="263"/>
      <c r="P603" s="263"/>
      <c r="Q603" s="263"/>
      <c r="R603" s="263"/>
      <c r="S603" s="263"/>
      <c r="T603" s="263"/>
      <c r="U603" s="263"/>
      <c r="V603" s="263"/>
      <c r="W603" s="263"/>
      <c r="X603" s="263"/>
      <c r="Y603" s="263"/>
      <c r="Z603" s="263"/>
      <c r="AA603" s="263"/>
      <c r="AB603" s="263"/>
      <c r="AC603" s="263"/>
      <c r="AD603" s="263"/>
      <c r="AE603" s="263"/>
      <c r="AF603" s="263"/>
      <c r="AG603" s="263"/>
      <c r="AH603" s="263"/>
      <c r="AI603" s="263"/>
      <c r="AJ603" s="263"/>
      <c r="AK603" s="263"/>
      <c r="AL603" s="263"/>
      <c r="AM603" s="263"/>
      <c r="AN603" s="263"/>
      <c r="AO603" s="263"/>
      <c r="AP603" s="263"/>
      <c r="AQ603" s="263"/>
      <c r="AR603" s="263"/>
      <c r="AS603" s="263"/>
      <c r="AT603" s="263"/>
      <c r="AU603" s="263"/>
      <c r="AV603" s="263"/>
      <c r="AW603" s="263"/>
      <c r="AX603" s="263"/>
      <c r="AY603" s="263"/>
      <c r="AZ603" s="263"/>
      <c r="BA603" s="263"/>
      <c r="BB603" s="263"/>
      <c r="BC603" s="263"/>
      <c r="BD603" s="263"/>
      <c r="BE603" s="263"/>
      <c r="BF603" s="263"/>
      <c r="BG603" s="263"/>
    </row>
    <row r="604" spans="1:59" s="212" customFormat="1" x14ac:dyDescent="0.3">
      <c r="A604" s="270"/>
      <c r="B604" s="271"/>
      <c r="J604" s="263"/>
      <c r="K604" s="263"/>
      <c r="L604" s="263"/>
      <c r="M604" s="263"/>
      <c r="N604" s="263"/>
      <c r="O604" s="263"/>
      <c r="P604" s="263"/>
      <c r="Q604" s="263"/>
      <c r="R604" s="263"/>
      <c r="S604" s="263"/>
      <c r="T604" s="263"/>
      <c r="U604" s="263"/>
      <c r="V604" s="263"/>
      <c r="W604" s="263"/>
      <c r="X604" s="263"/>
      <c r="Y604" s="263"/>
      <c r="Z604" s="263"/>
      <c r="AA604" s="263"/>
      <c r="AB604" s="263"/>
      <c r="AC604" s="263"/>
      <c r="AD604" s="263"/>
      <c r="AE604" s="263"/>
      <c r="AF604" s="263"/>
      <c r="AG604" s="263"/>
      <c r="AH604" s="263"/>
      <c r="AI604" s="263"/>
      <c r="AJ604" s="263"/>
      <c r="AK604" s="263"/>
      <c r="AL604" s="263"/>
      <c r="AM604" s="263"/>
      <c r="AN604" s="263"/>
      <c r="AO604" s="263"/>
      <c r="AP604" s="263"/>
      <c r="AQ604" s="263"/>
      <c r="AR604" s="263"/>
      <c r="AS604" s="263"/>
      <c r="AT604" s="263"/>
      <c r="AU604" s="263"/>
      <c r="AV604" s="263"/>
      <c r="AW604" s="263"/>
      <c r="AX604" s="263"/>
      <c r="AY604" s="263"/>
      <c r="AZ604" s="263"/>
      <c r="BA604" s="263"/>
      <c r="BB604" s="263"/>
      <c r="BC604" s="263"/>
      <c r="BD604" s="263"/>
      <c r="BE604" s="263"/>
      <c r="BF604" s="263"/>
      <c r="BG604" s="263"/>
    </row>
    <row r="605" spans="1:59" s="212" customFormat="1" x14ac:dyDescent="0.3">
      <c r="A605" s="270"/>
      <c r="B605" s="271"/>
      <c r="J605" s="263"/>
      <c r="K605" s="263"/>
      <c r="L605" s="263"/>
      <c r="M605" s="263"/>
      <c r="N605" s="263"/>
      <c r="O605" s="263"/>
      <c r="P605" s="263"/>
      <c r="Q605" s="263"/>
      <c r="R605" s="263"/>
      <c r="S605" s="263"/>
      <c r="T605" s="263"/>
      <c r="U605" s="263"/>
      <c r="V605" s="263"/>
      <c r="W605" s="263"/>
      <c r="X605" s="263"/>
      <c r="Y605" s="263"/>
      <c r="Z605" s="263"/>
      <c r="AA605" s="263"/>
      <c r="AB605" s="263"/>
      <c r="AC605" s="263"/>
      <c r="AD605" s="263"/>
      <c r="AE605" s="263"/>
      <c r="AF605" s="263"/>
      <c r="AG605" s="263"/>
      <c r="AH605" s="263"/>
      <c r="AI605" s="263"/>
      <c r="AJ605" s="263"/>
      <c r="AK605" s="263"/>
      <c r="AL605" s="263"/>
      <c r="AM605" s="263"/>
      <c r="AN605" s="263"/>
      <c r="AO605" s="263"/>
      <c r="AP605" s="263"/>
      <c r="AQ605" s="263"/>
      <c r="AR605" s="263"/>
      <c r="AS605" s="263"/>
      <c r="AT605" s="263"/>
      <c r="AU605" s="263"/>
      <c r="AV605" s="263"/>
      <c r="AW605" s="263"/>
      <c r="AX605" s="263"/>
      <c r="AY605" s="263"/>
      <c r="AZ605" s="263"/>
      <c r="BA605" s="263"/>
      <c r="BB605" s="263"/>
      <c r="BC605" s="263"/>
      <c r="BD605" s="263"/>
      <c r="BE605" s="263"/>
      <c r="BF605" s="263"/>
      <c r="BG605" s="263"/>
    </row>
    <row r="606" spans="1:59" s="212" customFormat="1" x14ac:dyDescent="0.3">
      <c r="A606" s="270"/>
      <c r="B606" s="271"/>
      <c r="J606" s="263"/>
      <c r="K606" s="263"/>
      <c r="L606" s="263"/>
      <c r="M606" s="263"/>
      <c r="N606" s="263"/>
      <c r="O606" s="263"/>
      <c r="P606" s="263"/>
      <c r="Q606" s="263"/>
      <c r="R606" s="263"/>
      <c r="S606" s="263"/>
      <c r="T606" s="263"/>
      <c r="U606" s="263"/>
      <c r="V606" s="263"/>
      <c r="W606" s="263"/>
      <c r="X606" s="263"/>
      <c r="Y606" s="263"/>
      <c r="Z606" s="263"/>
      <c r="AA606" s="263"/>
      <c r="AB606" s="263"/>
      <c r="AC606" s="263"/>
      <c r="AD606" s="263"/>
      <c r="AE606" s="263"/>
      <c r="AF606" s="263"/>
      <c r="AG606" s="263"/>
      <c r="AH606" s="263"/>
      <c r="AI606" s="263"/>
      <c r="AJ606" s="263"/>
      <c r="AK606" s="263"/>
      <c r="AL606" s="263"/>
      <c r="AM606" s="263"/>
      <c r="AN606" s="263"/>
      <c r="AO606" s="263"/>
      <c r="AP606" s="263"/>
      <c r="AQ606" s="263"/>
      <c r="AR606" s="263"/>
      <c r="AS606" s="263"/>
      <c r="AT606" s="263"/>
      <c r="AU606" s="263"/>
      <c r="AV606" s="263"/>
      <c r="AW606" s="263"/>
      <c r="AX606" s="263"/>
      <c r="AY606" s="263"/>
      <c r="AZ606" s="263"/>
      <c r="BA606" s="263"/>
      <c r="BB606" s="263"/>
      <c r="BC606" s="263"/>
      <c r="BD606" s="263"/>
      <c r="BE606" s="263"/>
      <c r="BF606" s="263"/>
      <c r="BG606" s="263"/>
    </row>
    <row r="607" spans="1:59" s="212" customFormat="1" x14ac:dyDescent="0.3">
      <c r="A607" s="270"/>
      <c r="B607" s="271"/>
      <c r="J607" s="263"/>
      <c r="K607" s="263"/>
      <c r="L607" s="263"/>
      <c r="M607" s="263"/>
      <c r="N607" s="263"/>
      <c r="O607" s="263"/>
      <c r="P607" s="263"/>
      <c r="Q607" s="263"/>
      <c r="R607" s="263"/>
      <c r="S607" s="263"/>
      <c r="T607" s="263"/>
      <c r="U607" s="263"/>
      <c r="V607" s="263"/>
      <c r="W607" s="263"/>
      <c r="X607" s="263"/>
      <c r="Y607" s="263"/>
      <c r="Z607" s="263"/>
      <c r="AA607" s="263"/>
      <c r="AB607" s="263"/>
      <c r="AC607" s="263"/>
      <c r="AD607" s="263"/>
      <c r="AE607" s="263"/>
      <c r="AF607" s="263"/>
      <c r="AG607" s="263"/>
      <c r="AH607" s="263"/>
      <c r="AI607" s="263"/>
      <c r="AJ607" s="263"/>
      <c r="AK607" s="263"/>
      <c r="AL607" s="263"/>
      <c r="AM607" s="263"/>
      <c r="AN607" s="263"/>
      <c r="AO607" s="263"/>
      <c r="AP607" s="263"/>
      <c r="AQ607" s="263"/>
      <c r="AR607" s="263"/>
      <c r="AS607" s="263"/>
      <c r="AT607" s="263"/>
      <c r="AU607" s="263"/>
      <c r="AV607" s="263"/>
      <c r="AW607" s="263"/>
      <c r="AX607" s="263"/>
      <c r="AY607" s="263"/>
      <c r="AZ607" s="263"/>
      <c r="BA607" s="263"/>
      <c r="BB607" s="263"/>
      <c r="BC607" s="263"/>
      <c r="BD607" s="263"/>
      <c r="BE607" s="263"/>
      <c r="BF607" s="263"/>
      <c r="BG607" s="263"/>
    </row>
    <row r="608" spans="1:59" s="212" customFormat="1" x14ac:dyDescent="0.3">
      <c r="A608" s="270"/>
      <c r="B608" s="271"/>
      <c r="J608" s="263"/>
      <c r="K608" s="263"/>
      <c r="L608" s="263"/>
      <c r="M608" s="263"/>
      <c r="N608" s="263"/>
      <c r="O608" s="263"/>
      <c r="P608" s="263"/>
      <c r="Q608" s="263"/>
      <c r="R608" s="263"/>
      <c r="S608" s="263"/>
      <c r="T608" s="263"/>
      <c r="U608" s="263"/>
      <c r="V608" s="263"/>
      <c r="W608" s="263"/>
      <c r="X608" s="263"/>
      <c r="Y608" s="263"/>
      <c r="Z608" s="263"/>
      <c r="AA608" s="263"/>
      <c r="AB608" s="263"/>
      <c r="AC608" s="263"/>
      <c r="AD608" s="263"/>
      <c r="AE608" s="263"/>
      <c r="AF608" s="263"/>
      <c r="AG608" s="263"/>
      <c r="AH608" s="263"/>
      <c r="AI608" s="263"/>
      <c r="AJ608" s="263"/>
      <c r="AK608" s="263"/>
      <c r="AL608" s="263"/>
      <c r="AM608" s="263"/>
      <c r="AN608" s="263"/>
      <c r="AO608" s="263"/>
      <c r="AP608" s="263"/>
      <c r="AQ608" s="263"/>
      <c r="AR608" s="263"/>
      <c r="AS608" s="263"/>
      <c r="AT608" s="263"/>
      <c r="AU608" s="263"/>
      <c r="AV608" s="263"/>
      <c r="AW608" s="263"/>
      <c r="AX608" s="263"/>
      <c r="AY608" s="263"/>
      <c r="AZ608" s="263"/>
      <c r="BA608" s="263"/>
      <c r="BB608" s="263"/>
      <c r="BC608" s="263"/>
      <c r="BD608" s="263"/>
      <c r="BE608" s="263"/>
      <c r="BF608" s="263"/>
      <c r="BG608" s="263"/>
    </row>
    <row r="609" spans="1:59" s="212" customFormat="1" x14ac:dyDescent="0.3">
      <c r="A609" s="270"/>
      <c r="B609" s="271"/>
      <c r="J609" s="263"/>
      <c r="K609" s="263"/>
      <c r="L609" s="263"/>
      <c r="M609" s="263"/>
      <c r="N609" s="263"/>
      <c r="O609" s="263"/>
      <c r="P609" s="263"/>
      <c r="Q609" s="263"/>
      <c r="R609" s="263"/>
      <c r="S609" s="263"/>
      <c r="T609" s="263"/>
      <c r="U609" s="263"/>
      <c r="V609" s="263"/>
      <c r="W609" s="263"/>
      <c r="X609" s="263"/>
      <c r="Y609" s="263"/>
      <c r="Z609" s="263"/>
      <c r="AA609" s="263"/>
      <c r="AB609" s="263"/>
      <c r="AC609" s="263"/>
      <c r="AD609" s="263"/>
      <c r="AE609" s="263"/>
      <c r="AF609" s="263"/>
      <c r="AG609" s="263"/>
      <c r="AH609" s="263"/>
      <c r="AI609" s="263"/>
      <c r="AJ609" s="263"/>
      <c r="AK609" s="263"/>
      <c r="AL609" s="263"/>
      <c r="AM609" s="263"/>
      <c r="AN609" s="263"/>
      <c r="AO609" s="263"/>
      <c r="AP609" s="263"/>
      <c r="AQ609" s="263"/>
      <c r="AR609" s="263"/>
      <c r="AS609" s="263"/>
      <c r="AT609" s="263"/>
      <c r="AU609" s="263"/>
      <c r="AV609" s="263"/>
      <c r="AW609" s="263"/>
      <c r="AX609" s="263"/>
      <c r="AY609" s="263"/>
      <c r="AZ609" s="263"/>
      <c r="BA609" s="263"/>
      <c r="BB609" s="263"/>
      <c r="BC609" s="263"/>
      <c r="BD609" s="263"/>
      <c r="BE609" s="263"/>
      <c r="BF609" s="263"/>
      <c r="BG609" s="263"/>
    </row>
    <row r="610" spans="1:59" s="212" customFormat="1" x14ac:dyDescent="0.3">
      <c r="A610" s="270"/>
      <c r="B610" s="271"/>
      <c r="J610" s="263"/>
      <c r="K610" s="263"/>
      <c r="L610" s="263"/>
      <c r="M610" s="263"/>
      <c r="N610" s="263"/>
      <c r="O610" s="263"/>
      <c r="P610" s="263"/>
      <c r="Q610" s="263"/>
      <c r="R610" s="263"/>
      <c r="S610" s="263"/>
      <c r="T610" s="263"/>
      <c r="U610" s="263"/>
      <c r="V610" s="263"/>
      <c r="W610" s="263"/>
      <c r="X610" s="263"/>
      <c r="Y610" s="263"/>
      <c r="Z610" s="263"/>
      <c r="AA610" s="263"/>
      <c r="AB610" s="263"/>
      <c r="AC610" s="263"/>
      <c r="AD610" s="263"/>
      <c r="AE610" s="263"/>
      <c r="AF610" s="263"/>
      <c r="AG610" s="263"/>
      <c r="AH610" s="263"/>
      <c r="AI610" s="263"/>
      <c r="AJ610" s="263"/>
      <c r="AK610" s="263"/>
      <c r="AL610" s="263"/>
      <c r="AM610" s="263"/>
      <c r="AN610" s="263"/>
      <c r="AO610" s="263"/>
      <c r="AP610" s="263"/>
      <c r="AQ610" s="263"/>
      <c r="AR610" s="263"/>
      <c r="AS610" s="263"/>
      <c r="AT610" s="263"/>
      <c r="AU610" s="263"/>
      <c r="AV610" s="263"/>
      <c r="AW610" s="263"/>
      <c r="AX610" s="263"/>
      <c r="AY610" s="263"/>
      <c r="AZ610" s="263"/>
      <c r="BA610" s="263"/>
      <c r="BB610" s="263"/>
      <c r="BC610" s="263"/>
      <c r="BD610" s="263"/>
      <c r="BE610" s="263"/>
      <c r="BF610" s="263"/>
      <c r="BG610" s="263"/>
    </row>
    <row r="611" spans="1:59" s="212" customFormat="1" x14ac:dyDescent="0.3">
      <c r="A611" s="270"/>
      <c r="B611" s="271"/>
      <c r="J611" s="263"/>
      <c r="K611" s="263"/>
      <c r="L611" s="263"/>
      <c r="M611" s="263"/>
      <c r="N611" s="263"/>
      <c r="O611" s="263"/>
      <c r="P611" s="263"/>
      <c r="Q611" s="263"/>
      <c r="R611" s="263"/>
      <c r="S611" s="263"/>
      <c r="T611" s="263"/>
      <c r="U611" s="263"/>
      <c r="V611" s="263"/>
      <c r="W611" s="263"/>
      <c r="X611" s="263"/>
      <c r="Y611" s="263"/>
      <c r="Z611" s="263"/>
      <c r="AA611" s="263"/>
      <c r="AB611" s="263"/>
      <c r="AC611" s="263"/>
      <c r="AD611" s="263"/>
      <c r="AE611" s="263"/>
      <c r="AF611" s="263"/>
      <c r="AG611" s="263"/>
      <c r="AH611" s="263"/>
      <c r="AI611" s="263"/>
      <c r="AJ611" s="263"/>
      <c r="AK611" s="263"/>
      <c r="AL611" s="263"/>
      <c r="AM611" s="263"/>
      <c r="AN611" s="263"/>
      <c r="AO611" s="263"/>
      <c r="AP611" s="263"/>
      <c r="AQ611" s="263"/>
      <c r="AR611" s="263"/>
      <c r="AS611" s="263"/>
      <c r="AT611" s="263"/>
      <c r="AU611" s="263"/>
      <c r="AV611" s="263"/>
      <c r="AW611" s="263"/>
      <c r="AX611" s="263"/>
      <c r="AY611" s="263"/>
      <c r="AZ611" s="263"/>
      <c r="BA611" s="263"/>
      <c r="BB611" s="263"/>
      <c r="BC611" s="263"/>
      <c r="BD611" s="263"/>
      <c r="BE611" s="263"/>
      <c r="BF611" s="263"/>
      <c r="BG611" s="263"/>
    </row>
    <row r="612" spans="1:59" s="212" customFormat="1" x14ac:dyDescent="0.3">
      <c r="A612" s="270"/>
      <c r="B612" s="271"/>
      <c r="J612" s="263"/>
      <c r="K612" s="263"/>
      <c r="L612" s="263"/>
      <c r="M612" s="263"/>
      <c r="N612" s="263"/>
      <c r="O612" s="263"/>
      <c r="P612" s="263"/>
      <c r="Q612" s="263"/>
      <c r="R612" s="263"/>
      <c r="S612" s="263"/>
      <c r="T612" s="263"/>
      <c r="U612" s="263"/>
      <c r="V612" s="263"/>
      <c r="W612" s="263"/>
      <c r="X612" s="263"/>
      <c r="Y612" s="263"/>
      <c r="Z612" s="263"/>
      <c r="AA612" s="263"/>
      <c r="AB612" s="263"/>
      <c r="AC612" s="263"/>
      <c r="AD612" s="263"/>
      <c r="AE612" s="263"/>
      <c r="AF612" s="263"/>
      <c r="AG612" s="263"/>
      <c r="AH612" s="263"/>
      <c r="AI612" s="263"/>
      <c r="AJ612" s="263"/>
      <c r="AK612" s="263"/>
      <c r="AL612" s="263"/>
      <c r="AM612" s="263"/>
      <c r="AN612" s="263"/>
      <c r="AO612" s="263"/>
      <c r="AP612" s="263"/>
      <c r="AQ612" s="263"/>
      <c r="AR612" s="263"/>
      <c r="AS612" s="263"/>
      <c r="AT612" s="263"/>
      <c r="AU612" s="263"/>
      <c r="AV612" s="263"/>
      <c r="AW612" s="263"/>
      <c r="AX612" s="263"/>
      <c r="AY612" s="263"/>
      <c r="AZ612" s="263"/>
      <c r="BA612" s="263"/>
      <c r="BB612" s="263"/>
      <c r="BC612" s="263"/>
      <c r="BD612" s="263"/>
      <c r="BE612" s="263"/>
      <c r="BF612" s="263"/>
      <c r="BG612" s="263"/>
    </row>
    <row r="613" spans="1:59" s="212" customFormat="1" x14ac:dyDescent="0.3">
      <c r="A613" s="270"/>
      <c r="B613" s="271"/>
      <c r="J613" s="263"/>
      <c r="K613" s="263"/>
      <c r="L613" s="263"/>
      <c r="M613" s="263"/>
      <c r="N613" s="263"/>
      <c r="O613" s="263"/>
      <c r="P613" s="263"/>
      <c r="Q613" s="263"/>
      <c r="R613" s="263"/>
      <c r="S613" s="263"/>
      <c r="T613" s="263"/>
      <c r="U613" s="263"/>
      <c r="V613" s="263"/>
      <c r="W613" s="263"/>
      <c r="X613" s="263"/>
      <c r="Y613" s="263"/>
      <c r="Z613" s="263"/>
      <c r="AA613" s="263"/>
      <c r="AB613" s="263"/>
      <c r="AC613" s="263"/>
      <c r="AD613" s="263"/>
      <c r="AE613" s="263"/>
      <c r="AF613" s="263"/>
      <c r="AG613" s="263"/>
      <c r="AH613" s="263"/>
      <c r="AI613" s="263"/>
      <c r="AJ613" s="263"/>
      <c r="AK613" s="263"/>
      <c r="AL613" s="263"/>
      <c r="AM613" s="263"/>
      <c r="AN613" s="263"/>
      <c r="AO613" s="263"/>
      <c r="AP613" s="263"/>
      <c r="AQ613" s="263"/>
      <c r="AR613" s="263"/>
      <c r="AS613" s="263"/>
      <c r="AT613" s="263"/>
      <c r="AU613" s="263"/>
      <c r="AV613" s="263"/>
      <c r="AW613" s="263"/>
      <c r="AX613" s="263"/>
      <c r="AY613" s="263"/>
      <c r="AZ613" s="263"/>
      <c r="BA613" s="263"/>
      <c r="BB613" s="263"/>
      <c r="BC613" s="263"/>
      <c r="BD613" s="263"/>
      <c r="BE613" s="263"/>
      <c r="BF613" s="263"/>
      <c r="BG613" s="263"/>
    </row>
    <row r="614" spans="1:59" s="212" customFormat="1" x14ac:dyDescent="0.3">
      <c r="A614" s="270"/>
      <c r="B614" s="271"/>
      <c r="J614" s="263"/>
      <c r="K614" s="263"/>
      <c r="L614" s="263"/>
      <c r="M614" s="263"/>
      <c r="N614" s="263"/>
      <c r="O614" s="263"/>
      <c r="P614" s="263"/>
      <c r="Q614" s="263"/>
      <c r="R614" s="263"/>
      <c r="S614" s="263"/>
      <c r="T614" s="263"/>
      <c r="U614" s="263"/>
      <c r="V614" s="263"/>
      <c r="W614" s="263"/>
      <c r="X614" s="263"/>
      <c r="Y614" s="263"/>
      <c r="Z614" s="263"/>
      <c r="AA614" s="263"/>
      <c r="AB614" s="263"/>
      <c r="AC614" s="263"/>
      <c r="AD614" s="263"/>
      <c r="AE614" s="263"/>
      <c r="AF614" s="263"/>
      <c r="AG614" s="263"/>
      <c r="AH614" s="263"/>
      <c r="AI614" s="263"/>
      <c r="AJ614" s="263"/>
      <c r="AK614" s="263"/>
      <c r="AL614" s="263"/>
      <c r="AM614" s="263"/>
      <c r="AN614" s="263"/>
      <c r="AO614" s="263"/>
      <c r="AP614" s="263"/>
      <c r="AQ614" s="263"/>
      <c r="AR614" s="263"/>
      <c r="AS614" s="263"/>
      <c r="AT614" s="263"/>
      <c r="AU614" s="263"/>
      <c r="AV614" s="263"/>
      <c r="AW614" s="263"/>
      <c r="AX614" s="263"/>
      <c r="AY614" s="263"/>
      <c r="AZ614" s="263"/>
      <c r="BA614" s="263"/>
      <c r="BB614" s="263"/>
      <c r="BC614" s="263"/>
      <c r="BD614" s="263"/>
      <c r="BE614" s="263"/>
      <c r="BF614" s="263"/>
      <c r="BG614" s="263"/>
    </row>
    <row r="615" spans="1:59" s="212" customFormat="1" x14ac:dyDescent="0.3">
      <c r="A615" s="270"/>
      <c r="B615" s="271"/>
      <c r="J615" s="263"/>
      <c r="K615" s="263"/>
      <c r="L615" s="263"/>
      <c r="M615" s="263"/>
      <c r="N615" s="263"/>
      <c r="O615" s="263"/>
      <c r="P615" s="263"/>
      <c r="Q615" s="263"/>
      <c r="R615" s="263"/>
      <c r="S615" s="263"/>
      <c r="T615" s="263"/>
      <c r="U615" s="263"/>
      <c r="V615" s="263"/>
      <c r="W615" s="263"/>
      <c r="X615" s="263"/>
      <c r="Y615" s="263"/>
      <c r="Z615" s="263"/>
      <c r="AA615" s="263"/>
      <c r="AB615" s="263"/>
      <c r="AC615" s="263"/>
      <c r="AD615" s="263"/>
      <c r="AE615" s="263"/>
      <c r="AF615" s="263"/>
      <c r="AG615" s="263"/>
      <c r="AH615" s="263"/>
      <c r="AI615" s="263"/>
      <c r="AJ615" s="263"/>
      <c r="AK615" s="263"/>
      <c r="AL615" s="263"/>
      <c r="AM615" s="263"/>
      <c r="AN615" s="263"/>
      <c r="AO615" s="263"/>
      <c r="AP615" s="263"/>
      <c r="AQ615" s="263"/>
      <c r="AR615" s="263"/>
      <c r="AS615" s="263"/>
      <c r="AT615" s="263"/>
      <c r="AU615" s="263"/>
      <c r="AV615" s="263"/>
      <c r="AW615" s="263"/>
      <c r="AX615" s="263"/>
      <c r="AY615" s="263"/>
      <c r="AZ615" s="263"/>
      <c r="BA615" s="263"/>
      <c r="BB615" s="263"/>
      <c r="BC615" s="263"/>
      <c r="BD615" s="263"/>
      <c r="BE615" s="263"/>
      <c r="BF615" s="263"/>
      <c r="BG615" s="263"/>
    </row>
    <row r="616" spans="1:59" s="212" customFormat="1" x14ac:dyDescent="0.3">
      <c r="A616" s="270"/>
      <c r="B616" s="271"/>
      <c r="J616" s="263"/>
      <c r="K616" s="263"/>
      <c r="L616" s="263"/>
      <c r="M616" s="263"/>
      <c r="N616" s="263"/>
      <c r="O616" s="263"/>
      <c r="P616" s="263"/>
      <c r="Q616" s="263"/>
      <c r="R616" s="263"/>
      <c r="S616" s="263"/>
      <c r="T616" s="263"/>
      <c r="U616" s="263"/>
      <c r="V616" s="263"/>
      <c r="W616" s="263"/>
      <c r="X616" s="263"/>
      <c r="Y616" s="263"/>
      <c r="Z616" s="263"/>
      <c r="AA616" s="263"/>
      <c r="AB616" s="263"/>
      <c r="AC616" s="263"/>
      <c r="AD616" s="263"/>
      <c r="AE616" s="263"/>
      <c r="AF616" s="263"/>
      <c r="AG616" s="263"/>
      <c r="AH616" s="263"/>
      <c r="AI616" s="263"/>
      <c r="AJ616" s="263"/>
      <c r="AK616" s="263"/>
      <c r="AL616" s="263"/>
      <c r="AM616" s="263"/>
      <c r="AN616" s="263"/>
      <c r="AO616" s="263"/>
      <c r="AP616" s="263"/>
      <c r="AQ616" s="263"/>
      <c r="AR616" s="263"/>
      <c r="AS616" s="263"/>
      <c r="AT616" s="263"/>
      <c r="AU616" s="263"/>
      <c r="AV616" s="263"/>
      <c r="AW616" s="263"/>
      <c r="AX616" s="263"/>
      <c r="AY616" s="263"/>
      <c r="AZ616" s="263"/>
      <c r="BA616" s="263"/>
      <c r="BB616" s="263"/>
      <c r="BC616" s="263"/>
      <c r="BD616" s="263"/>
      <c r="BE616" s="263"/>
      <c r="BF616" s="263"/>
      <c r="BG616" s="263"/>
    </row>
    <row r="617" spans="1:59" s="212" customFormat="1" x14ac:dyDescent="0.3">
      <c r="A617" s="270"/>
      <c r="B617" s="271"/>
      <c r="J617" s="263"/>
      <c r="K617" s="263"/>
      <c r="L617" s="263"/>
      <c r="M617" s="263"/>
      <c r="N617" s="263"/>
      <c r="O617" s="263"/>
      <c r="P617" s="263"/>
      <c r="Q617" s="263"/>
      <c r="R617" s="263"/>
      <c r="S617" s="263"/>
      <c r="T617" s="263"/>
      <c r="U617" s="263"/>
      <c r="V617" s="263"/>
      <c r="W617" s="263"/>
      <c r="X617" s="263"/>
      <c r="Y617" s="263"/>
      <c r="Z617" s="263"/>
      <c r="AA617" s="263"/>
      <c r="AB617" s="263"/>
      <c r="AC617" s="263"/>
      <c r="AD617" s="263"/>
      <c r="AE617" s="263"/>
      <c r="AF617" s="263"/>
      <c r="AG617" s="263"/>
      <c r="AH617" s="263"/>
      <c r="AI617" s="263"/>
      <c r="AJ617" s="263"/>
      <c r="AK617" s="263"/>
      <c r="AL617" s="263"/>
      <c r="AM617" s="263"/>
      <c r="AN617" s="263"/>
      <c r="AO617" s="263"/>
      <c r="AP617" s="263"/>
      <c r="AQ617" s="263"/>
      <c r="AR617" s="263"/>
      <c r="AS617" s="263"/>
      <c r="AT617" s="263"/>
      <c r="AU617" s="263"/>
      <c r="AV617" s="263"/>
      <c r="AW617" s="263"/>
      <c r="AX617" s="263"/>
      <c r="AY617" s="263"/>
      <c r="AZ617" s="263"/>
      <c r="BA617" s="263"/>
      <c r="BB617" s="263"/>
      <c r="BC617" s="263"/>
      <c r="BD617" s="263"/>
      <c r="BE617" s="263"/>
      <c r="BF617" s="263"/>
      <c r="BG617" s="263"/>
    </row>
    <row r="618" spans="1:59" s="212" customFormat="1" x14ac:dyDescent="0.3">
      <c r="A618" s="270"/>
      <c r="B618" s="271"/>
      <c r="J618" s="263"/>
      <c r="K618" s="263"/>
      <c r="L618" s="263"/>
      <c r="M618" s="263"/>
      <c r="N618" s="263"/>
      <c r="O618" s="263"/>
      <c r="P618" s="263"/>
      <c r="Q618" s="263"/>
      <c r="R618" s="263"/>
      <c r="S618" s="263"/>
      <c r="T618" s="263"/>
      <c r="U618" s="263"/>
      <c r="V618" s="263"/>
      <c r="W618" s="263"/>
      <c r="X618" s="263"/>
      <c r="Y618" s="263"/>
      <c r="Z618" s="263"/>
      <c r="AA618" s="263"/>
      <c r="AB618" s="263"/>
      <c r="AC618" s="263"/>
      <c r="AD618" s="263"/>
      <c r="AE618" s="263"/>
      <c r="AF618" s="263"/>
      <c r="AG618" s="263"/>
      <c r="AH618" s="263"/>
      <c r="AI618" s="263"/>
      <c r="AJ618" s="263"/>
      <c r="AK618" s="263"/>
      <c r="AL618" s="263"/>
      <c r="AM618" s="263"/>
      <c r="AN618" s="263"/>
      <c r="AO618" s="263"/>
      <c r="AP618" s="263"/>
      <c r="AQ618" s="263"/>
      <c r="AR618" s="263"/>
      <c r="AS618" s="263"/>
      <c r="AT618" s="263"/>
      <c r="AU618" s="263"/>
      <c r="AV618" s="263"/>
      <c r="AW618" s="263"/>
      <c r="AX618" s="263"/>
      <c r="AY618" s="263"/>
      <c r="AZ618" s="263"/>
      <c r="BA618" s="263"/>
      <c r="BB618" s="263"/>
      <c r="BC618" s="263"/>
      <c r="BD618" s="263"/>
      <c r="BE618" s="263"/>
      <c r="BF618" s="263"/>
      <c r="BG618" s="263"/>
    </row>
    <row r="619" spans="1:59" s="212" customFormat="1" x14ac:dyDescent="0.3">
      <c r="A619" s="270"/>
      <c r="B619" s="271"/>
      <c r="J619" s="263"/>
      <c r="K619" s="263"/>
      <c r="L619" s="263"/>
      <c r="M619" s="263"/>
      <c r="N619" s="263"/>
      <c r="O619" s="263"/>
      <c r="P619" s="263"/>
      <c r="Q619" s="263"/>
      <c r="R619" s="263"/>
      <c r="S619" s="263"/>
      <c r="T619" s="263"/>
      <c r="U619" s="263"/>
      <c r="V619" s="263"/>
      <c r="W619" s="263"/>
      <c r="X619" s="263"/>
      <c r="Y619" s="263"/>
      <c r="Z619" s="263"/>
      <c r="AA619" s="263"/>
      <c r="AB619" s="263"/>
      <c r="AC619" s="263"/>
      <c r="AD619" s="263"/>
      <c r="AE619" s="263"/>
      <c r="AF619" s="263"/>
      <c r="AG619" s="263"/>
      <c r="AH619" s="263"/>
      <c r="AI619" s="263"/>
      <c r="AJ619" s="263"/>
      <c r="AK619" s="263"/>
      <c r="AL619" s="263"/>
      <c r="AM619" s="263"/>
      <c r="AN619" s="263"/>
      <c r="AO619" s="263"/>
      <c r="AP619" s="263"/>
      <c r="AQ619" s="263"/>
      <c r="AR619" s="263"/>
      <c r="AS619" s="263"/>
      <c r="AT619" s="263"/>
      <c r="AU619" s="263"/>
      <c r="AV619" s="263"/>
      <c r="AW619" s="263"/>
      <c r="AX619" s="263"/>
      <c r="AY619" s="263"/>
      <c r="AZ619" s="263"/>
      <c r="BA619" s="263"/>
      <c r="BB619" s="263"/>
      <c r="BC619" s="263"/>
      <c r="BD619" s="263"/>
      <c r="BE619" s="263"/>
      <c r="BF619" s="263"/>
      <c r="BG619" s="263"/>
    </row>
    <row r="620" spans="1:59" s="212" customFormat="1" x14ac:dyDescent="0.3">
      <c r="A620" s="270"/>
      <c r="B620" s="271"/>
      <c r="J620" s="263"/>
      <c r="K620" s="263"/>
      <c r="L620" s="263"/>
      <c r="M620" s="263"/>
      <c r="N620" s="263"/>
      <c r="O620" s="263"/>
      <c r="P620" s="263"/>
      <c r="Q620" s="263"/>
      <c r="R620" s="263"/>
      <c r="S620" s="263"/>
      <c r="T620" s="263"/>
      <c r="U620" s="263"/>
      <c r="V620" s="263"/>
      <c r="W620" s="263"/>
      <c r="X620" s="263"/>
      <c r="Y620" s="263"/>
      <c r="Z620" s="263"/>
      <c r="AA620" s="263"/>
      <c r="AB620" s="263"/>
      <c r="AC620" s="263"/>
      <c r="AD620" s="263"/>
      <c r="AE620" s="263"/>
      <c r="AF620" s="263"/>
      <c r="AG620" s="263"/>
      <c r="AH620" s="263"/>
      <c r="AI620" s="263"/>
      <c r="AJ620" s="263"/>
      <c r="AK620" s="263"/>
      <c r="AL620" s="263"/>
      <c r="AM620" s="263"/>
      <c r="AN620" s="263"/>
      <c r="AO620" s="263"/>
      <c r="AP620" s="263"/>
      <c r="AQ620" s="263"/>
      <c r="AR620" s="263"/>
      <c r="AS620" s="263"/>
      <c r="AT620" s="263"/>
      <c r="AU620" s="263"/>
      <c r="AV620" s="263"/>
      <c r="AW620" s="263"/>
      <c r="AX620" s="263"/>
      <c r="AY620" s="263"/>
      <c r="AZ620" s="263"/>
      <c r="BA620" s="263"/>
      <c r="BB620" s="263"/>
      <c r="BC620" s="263"/>
      <c r="BD620" s="263"/>
      <c r="BE620" s="263"/>
      <c r="BF620" s="263"/>
      <c r="BG620" s="263"/>
    </row>
    <row r="621" spans="1:59" s="212" customFormat="1" x14ac:dyDescent="0.3">
      <c r="A621" s="270"/>
      <c r="B621" s="271"/>
      <c r="J621" s="263"/>
      <c r="K621" s="263"/>
      <c r="L621" s="263"/>
      <c r="M621" s="263"/>
      <c r="N621" s="263"/>
      <c r="O621" s="263"/>
      <c r="P621" s="263"/>
      <c r="Q621" s="263"/>
      <c r="R621" s="263"/>
      <c r="S621" s="263"/>
      <c r="T621" s="263"/>
      <c r="U621" s="263"/>
      <c r="V621" s="263"/>
      <c r="W621" s="263"/>
      <c r="X621" s="263"/>
      <c r="Y621" s="263"/>
      <c r="Z621" s="263"/>
      <c r="AA621" s="263"/>
      <c r="AB621" s="263"/>
      <c r="AC621" s="263"/>
      <c r="AD621" s="263"/>
      <c r="AE621" s="263"/>
      <c r="AF621" s="263"/>
      <c r="AG621" s="263"/>
      <c r="AH621" s="263"/>
      <c r="AI621" s="263"/>
      <c r="AJ621" s="263"/>
      <c r="AK621" s="263"/>
      <c r="AL621" s="263"/>
      <c r="AM621" s="263"/>
      <c r="AN621" s="263"/>
      <c r="AO621" s="263"/>
      <c r="AP621" s="263"/>
      <c r="AQ621" s="263"/>
      <c r="AR621" s="263"/>
      <c r="AS621" s="263"/>
      <c r="AT621" s="263"/>
      <c r="AU621" s="263"/>
      <c r="AV621" s="263"/>
      <c r="AW621" s="263"/>
      <c r="AX621" s="263"/>
      <c r="AY621" s="263"/>
      <c r="AZ621" s="263"/>
      <c r="BA621" s="263"/>
      <c r="BB621" s="263"/>
      <c r="BC621" s="263"/>
      <c r="BD621" s="263"/>
      <c r="BE621" s="263"/>
      <c r="BF621" s="263"/>
      <c r="BG621" s="263"/>
    </row>
    <row r="622" spans="1:59" s="212" customFormat="1" x14ac:dyDescent="0.3">
      <c r="A622" s="270"/>
      <c r="B622" s="271"/>
      <c r="J622" s="263"/>
      <c r="K622" s="263"/>
      <c r="L622" s="263"/>
      <c r="M622" s="263"/>
      <c r="N622" s="263"/>
      <c r="O622" s="263"/>
      <c r="P622" s="263"/>
      <c r="Q622" s="263"/>
      <c r="R622" s="263"/>
      <c r="S622" s="263"/>
      <c r="T622" s="263"/>
      <c r="U622" s="263"/>
      <c r="V622" s="263"/>
      <c r="W622" s="263"/>
      <c r="X622" s="263"/>
      <c r="Y622" s="263"/>
      <c r="Z622" s="263"/>
      <c r="AA622" s="263"/>
      <c r="AB622" s="263"/>
      <c r="AC622" s="263"/>
      <c r="AD622" s="263"/>
      <c r="AE622" s="263"/>
      <c r="AF622" s="263"/>
      <c r="AG622" s="263"/>
      <c r="AH622" s="263"/>
      <c r="AI622" s="263"/>
      <c r="AJ622" s="263"/>
      <c r="AK622" s="263"/>
      <c r="AL622" s="263"/>
      <c r="AM622" s="263"/>
      <c r="AN622" s="263"/>
      <c r="AO622" s="263"/>
      <c r="AP622" s="263"/>
      <c r="AQ622" s="263"/>
      <c r="AR622" s="263"/>
      <c r="AS622" s="263"/>
      <c r="AT622" s="263"/>
      <c r="AU622" s="263"/>
      <c r="AV622" s="263"/>
      <c r="AW622" s="263"/>
      <c r="AX622" s="263"/>
      <c r="AY622" s="263"/>
      <c r="AZ622" s="263"/>
      <c r="BA622" s="263"/>
      <c r="BB622" s="263"/>
      <c r="BC622" s="263"/>
      <c r="BD622" s="263"/>
      <c r="BE622" s="263"/>
      <c r="BF622" s="263"/>
      <c r="BG622" s="263"/>
    </row>
    <row r="623" spans="1:59" s="212" customFormat="1" x14ac:dyDescent="0.3">
      <c r="A623" s="270"/>
      <c r="B623" s="271"/>
      <c r="J623" s="263"/>
      <c r="K623" s="263"/>
      <c r="L623" s="263"/>
      <c r="M623" s="263"/>
      <c r="N623" s="263"/>
      <c r="O623" s="263"/>
      <c r="P623" s="263"/>
      <c r="Q623" s="263"/>
      <c r="R623" s="263"/>
      <c r="S623" s="263"/>
      <c r="T623" s="263"/>
      <c r="U623" s="263"/>
      <c r="V623" s="263"/>
      <c r="W623" s="263"/>
      <c r="X623" s="263"/>
      <c r="Y623" s="263"/>
      <c r="Z623" s="263"/>
      <c r="AA623" s="263"/>
      <c r="AB623" s="263"/>
      <c r="AC623" s="263"/>
      <c r="AD623" s="263"/>
      <c r="AE623" s="263"/>
      <c r="AF623" s="263"/>
      <c r="AG623" s="263"/>
      <c r="AH623" s="263"/>
      <c r="AI623" s="263"/>
      <c r="AJ623" s="263"/>
      <c r="AK623" s="263"/>
      <c r="AL623" s="263"/>
      <c r="AM623" s="263"/>
      <c r="AN623" s="263"/>
      <c r="AO623" s="263"/>
      <c r="AP623" s="263"/>
      <c r="AQ623" s="263"/>
      <c r="AR623" s="263"/>
      <c r="AS623" s="263"/>
      <c r="AT623" s="263"/>
      <c r="AU623" s="263"/>
      <c r="AV623" s="263"/>
      <c r="AW623" s="263"/>
      <c r="AX623" s="263"/>
      <c r="AY623" s="263"/>
      <c r="AZ623" s="263"/>
      <c r="BA623" s="263"/>
      <c r="BB623" s="263"/>
      <c r="BC623" s="263"/>
      <c r="BD623" s="263"/>
      <c r="BE623" s="263"/>
      <c r="BF623" s="263"/>
      <c r="BG623" s="263"/>
    </row>
    <row r="624" spans="1:59" s="212" customFormat="1" x14ac:dyDescent="0.3">
      <c r="A624" s="270"/>
      <c r="B624" s="271"/>
      <c r="J624" s="263"/>
      <c r="K624" s="263"/>
      <c r="L624" s="263"/>
      <c r="M624" s="263"/>
      <c r="N624" s="263"/>
      <c r="O624" s="263"/>
      <c r="P624" s="263"/>
      <c r="Q624" s="263"/>
      <c r="R624" s="263"/>
      <c r="S624" s="263"/>
      <c r="T624" s="263"/>
      <c r="U624" s="263"/>
      <c r="V624" s="263"/>
      <c r="W624" s="263"/>
      <c r="X624" s="263"/>
      <c r="Y624" s="263"/>
      <c r="Z624" s="263"/>
      <c r="AA624" s="263"/>
      <c r="AB624" s="263"/>
      <c r="AC624" s="263"/>
      <c r="AD624" s="263"/>
      <c r="AE624" s="263"/>
      <c r="AF624" s="263"/>
      <c r="AG624" s="263"/>
      <c r="AH624" s="263"/>
      <c r="AI624" s="263"/>
      <c r="AJ624" s="263"/>
      <c r="AK624" s="263"/>
      <c r="AL624" s="263"/>
      <c r="AM624" s="263"/>
      <c r="AN624" s="263"/>
      <c r="AO624" s="263"/>
      <c r="AP624" s="263"/>
      <c r="AQ624" s="263"/>
      <c r="AR624" s="263"/>
      <c r="AS624" s="263"/>
      <c r="AT624" s="263"/>
      <c r="AU624" s="263"/>
      <c r="AV624" s="263"/>
      <c r="AW624" s="263"/>
      <c r="AX624" s="263"/>
      <c r="AY624" s="263"/>
      <c r="AZ624" s="263"/>
      <c r="BA624" s="263"/>
      <c r="BB624" s="263"/>
      <c r="BC624" s="263"/>
      <c r="BD624" s="263"/>
      <c r="BE624" s="263"/>
      <c r="BF624" s="263"/>
      <c r="BG624" s="263"/>
    </row>
    <row r="625" spans="1:59" s="212" customFormat="1" x14ac:dyDescent="0.3">
      <c r="A625" s="270"/>
      <c r="B625" s="271"/>
      <c r="J625" s="263"/>
      <c r="K625" s="263"/>
      <c r="L625" s="263"/>
      <c r="M625" s="263"/>
      <c r="N625" s="263"/>
      <c r="O625" s="263"/>
      <c r="P625" s="263"/>
      <c r="Q625" s="263"/>
      <c r="R625" s="263"/>
      <c r="S625" s="263"/>
      <c r="T625" s="263"/>
      <c r="U625" s="263"/>
      <c r="V625" s="263"/>
      <c r="W625" s="263"/>
      <c r="X625" s="263"/>
      <c r="Y625" s="263"/>
      <c r="Z625" s="263"/>
      <c r="AA625" s="263"/>
      <c r="AB625" s="263"/>
      <c r="AC625" s="263"/>
      <c r="AD625" s="263"/>
      <c r="AE625" s="263"/>
      <c r="AF625" s="263"/>
      <c r="AG625" s="263"/>
      <c r="AH625" s="263"/>
      <c r="AI625" s="263"/>
      <c r="AJ625" s="263"/>
      <c r="AK625" s="263"/>
      <c r="AL625" s="263"/>
      <c r="AM625" s="263"/>
      <c r="AN625" s="263"/>
      <c r="AO625" s="263"/>
      <c r="AP625" s="263"/>
      <c r="AQ625" s="263"/>
      <c r="AR625" s="263"/>
      <c r="AS625" s="263"/>
      <c r="AT625" s="263"/>
      <c r="AU625" s="263"/>
      <c r="AV625" s="263"/>
      <c r="AW625" s="263"/>
      <c r="AX625" s="263"/>
      <c r="AY625" s="263"/>
      <c r="AZ625" s="263"/>
      <c r="BA625" s="263"/>
      <c r="BB625" s="263"/>
      <c r="BC625" s="263"/>
      <c r="BD625" s="263"/>
      <c r="BE625" s="263"/>
      <c r="BF625" s="263"/>
      <c r="BG625" s="263"/>
    </row>
    <row r="626" spans="1:59" s="212" customFormat="1" x14ac:dyDescent="0.3">
      <c r="A626" s="270"/>
      <c r="B626" s="271"/>
      <c r="J626" s="263"/>
      <c r="K626" s="263"/>
      <c r="L626" s="263"/>
      <c r="M626" s="263"/>
      <c r="N626" s="263"/>
      <c r="O626" s="263"/>
      <c r="P626" s="263"/>
      <c r="Q626" s="263"/>
      <c r="R626" s="263"/>
      <c r="S626" s="263"/>
      <c r="T626" s="263"/>
      <c r="U626" s="263"/>
      <c r="V626" s="263"/>
      <c r="W626" s="263"/>
      <c r="X626" s="263"/>
      <c r="Y626" s="263"/>
      <c r="Z626" s="263"/>
      <c r="AA626" s="263"/>
      <c r="AB626" s="263"/>
      <c r="AC626" s="263"/>
      <c r="AD626" s="263"/>
      <c r="AE626" s="263"/>
      <c r="AF626" s="263"/>
      <c r="AG626" s="263"/>
      <c r="AH626" s="263"/>
      <c r="AI626" s="263"/>
      <c r="AJ626" s="263"/>
      <c r="AK626" s="263"/>
      <c r="AL626" s="263"/>
      <c r="AM626" s="263"/>
      <c r="AN626" s="263"/>
      <c r="AO626" s="263"/>
      <c r="AP626" s="263"/>
      <c r="AQ626" s="263"/>
      <c r="AR626" s="263"/>
      <c r="AS626" s="263"/>
      <c r="AT626" s="263"/>
      <c r="AU626" s="263"/>
      <c r="AV626" s="263"/>
      <c r="AW626" s="263"/>
      <c r="AX626" s="263"/>
      <c r="AY626" s="263"/>
      <c r="AZ626" s="263"/>
      <c r="BA626" s="263"/>
      <c r="BB626" s="263"/>
      <c r="BC626" s="263"/>
      <c r="BD626" s="263"/>
      <c r="BE626" s="263"/>
      <c r="BF626" s="263"/>
      <c r="BG626" s="263"/>
    </row>
    <row r="627" spans="1:59" s="212" customFormat="1" x14ac:dyDescent="0.3">
      <c r="A627" s="270"/>
      <c r="B627" s="271"/>
      <c r="J627" s="263"/>
      <c r="K627" s="263"/>
      <c r="L627" s="263"/>
      <c r="M627" s="263"/>
      <c r="N627" s="263"/>
      <c r="O627" s="263"/>
      <c r="P627" s="263"/>
      <c r="Q627" s="263"/>
      <c r="R627" s="263"/>
      <c r="S627" s="263"/>
      <c r="T627" s="263"/>
      <c r="U627" s="263"/>
      <c r="V627" s="263"/>
      <c r="W627" s="263"/>
      <c r="X627" s="263"/>
      <c r="Y627" s="263"/>
      <c r="Z627" s="263"/>
      <c r="AA627" s="263"/>
      <c r="AB627" s="263"/>
      <c r="AC627" s="263"/>
      <c r="AD627" s="263"/>
      <c r="AE627" s="263"/>
      <c r="AF627" s="263"/>
      <c r="AG627" s="263"/>
      <c r="AH627" s="263"/>
      <c r="AI627" s="263"/>
      <c r="AJ627" s="263"/>
      <c r="AK627" s="263"/>
      <c r="AL627" s="263"/>
      <c r="AM627" s="263"/>
      <c r="AN627" s="263"/>
      <c r="AO627" s="263"/>
      <c r="AP627" s="263"/>
      <c r="AQ627" s="263"/>
      <c r="AR627" s="263"/>
      <c r="AS627" s="263"/>
      <c r="AT627" s="263"/>
      <c r="AU627" s="263"/>
      <c r="AV627" s="263"/>
      <c r="AW627" s="263"/>
      <c r="AX627" s="263"/>
      <c r="AY627" s="263"/>
      <c r="AZ627" s="263"/>
      <c r="BA627" s="263"/>
      <c r="BB627" s="263"/>
      <c r="BC627" s="263"/>
      <c r="BD627" s="263"/>
      <c r="BE627" s="263"/>
      <c r="BF627" s="263"/>
      <c r="BG627" s="263"/>
    </row>
    <row r="628" spans="1:59" s="212" customFormat="1" x14ac:dyDescent="0.3">
      <c r="A628" s="270"/>
      <c r="B628" s="271"/>
      <c r="J628" s="263"/>
      <c r="K628" s="263"/>
      <c r="L628" s="263"/>
      <c r="M628" s="263"/>
      <c r="N628" s="263"/>
      <c r="O628" s="263"/>
      <c r="P628" s="263"/>
      <c r="Q628" s="263"/>
      <c r="R628" s="263"/>
      <c r="S628" s="263"/>
      <c r="T628" s="263"/>
      <c r="U628" s="263"/>
      <c r="V628" s="263"/>
      <c r="W628" s="263"/>
      <c r="X628" s="263"/>
      <c r="Y628" s="263"/>
      <c r="Z628" s="263"/>
      <c r="AA628" s="263"/>
      <c r="AB628" s="263"/>
      <c r="AC628" s="263"/>
      <c r="AD628" s="263"/>
      <c r="AE628" s="263"/>
      <c r="AF628" s="263"/>
      <c r="AG628" s="263"/>
      <c r="AH628" s="263"/>
      <c r="AI628" s="263"/>
      <c r="AJ628" s="263"/>
      <c r="AK628" s="263"/>
      <c r="AL628" s="263"/>
      <c r="AM628" s="263"/>
      <c r="AN628" s="263"/>
      <c r="AO628" s="263"/>
      <c r="AP628" s="263"/>
      <c r="AQ628" s="263"/>
      <c r="AR628" s="263"/>
      <c r="AS628" s="263"/>
      <c r="AT628" s="263"/>
      <c r="AU628" s="263"/>
      <c r="AV628" s="263"/>
      <c r="AW628" s="263"/>
      <c r="AX628" s="263"/>
      <c r="AY628" s="263"/>
      <c r="AZ628" s="263"/>
      <c r="BA628" s="263"/>
      <c r="BB628" s="263"/>
      <c r="BC628" s="263"/>
      <c r="BD628" s="263"/>
      <c r="BE628" s="263"/>
      <c r="BF628" s="263"/>
      <c r="BG628" s="263"/>
    </row>
  </sheetData>
  <sheetProtection formatCells="0" formatColumns="0" formatRows="0" insertColumns="0" insertRows="0" insertHyperlinks="0" deleteColumns="0" deleteRows="0" sort="0" autoFilter="0" pivotTables="0"/>
  <mergeCells count="44">
    <mergeCell ref="A213:A215"/>
    <mergeCell ref="B213:B215"/>
    <mergeCell ref="C213:I213"/>
    <mergeCell ref="C214:C215"/>
    <mergeCell ref="D214:G214"/>
    <mergeCell ref="H214:H215"/>
    <mergeCell ref="I214:I215"/>
    <mergeCell ref="A160:A162"/>
    <mergeCell ref="B160:B162"/>
    <mergeCell ref="C160:I160"/>
    <mergeCell ref="C161:C162"/>
    <mergeCell ref="D161:G161"/>
    <mergeCell ref="H161:H162"/>
    <mergeCell ref="I161:I162"/>
    <mergeCell ref="B10:F10"/>
    <mergeCell ref="B12:G12"/>
    <mergeCell ref="A15:A17"/>
    <mergeCell ref="B15:B17"/>
    <mergeCell ref="C15:I15"/>
    <mergeCell ref="C16:C17"/>
    <mergeCell ref="D16:G16"/>
    <mergeCell ref="H16:H17"/>
    <mergeCell ref="I16:I17"/>
    <mergeCell ref="A57:A59"/>
    <mergeCell ref="B57:B59"/>
    <mergeCell ref="C57:I57"/>
    <mergeCell ref="C58:C59"/>
    <mergeCell ref="D58:G58"/>
    <mergeCell ref="H58:H59"/>
    <mergeCell ref="I58:I59"/>
    <mergeCell ref="A104:A106"/>
    <mergeCell ref="B104:B106"/>
    <mergeCell ref="C104:I104"/>
    <mergeCell ref="C105:C106"/>
    <mergeCell ref="D105:G105"/>
    <mergeCell ref="H105:H106"/>
    <mergeCell ref="I105:I106"/>
    <mergeCell ref="A257:A259"/>
    <mergeCell ref="B257:B259"/>
    <mergeCell ref="C257:I257"/>
    <mergeCell ref="C258:C259"/>
    <mergeCell ref="D258:G258"/>
    <mergeCell ref="H258:H259"/>
    <mergeCell ref="I258:I259"/>
  </mergeCells>
  <pageMargins left="7.874015748031496E-2" right="7.874015748031496E-2" top="0.23622047244094491" bottom="0.19685039370078741" header="0" footer="0.31496062992125984"/>
  <pageSetup scale="70" orientation="landscape" horizontalDpi="0" verticalDpi="0" r:id="rId1"/>
  <headerFooter>
    <oddHeader>&amp;RСтрана&amp;P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649"/>
  <sheetViews>
    <sheetView topLeftCell="A52" zoomScale="84" zoomScaleNormal="84" workbookViewId="0">
      <selection activeCell="D26" sqref="D26"/>
    </sheetView>
  </sheetViews>
  <sheetFormatPr defaultRowHeight="14.4" x14ac:dyDescent="0.3"/>
  <cols>
    <col min="1" max="1" width="10.109375" style="149" customWidth="1"/>
    <col min="2" max="2" width="77.109375" style="144" customWidth="1"/>
    <col min="3" max="3" width="17" customWidth="1"/>
    <col min="4" max="4" width="12.6640625" customWidth="1"/>
    <col min="5" max="5" width="12" customWidth="1"/>
    <col min="6" max="6" width="12.88671875" customWidth="1"/>
    <col min="7" max="7" width="14.109375" customWidth="1"/>
    <col min="8" max="8" width="10.21875" customWidth="1"/>
    <col min="9" max="9" width="14.109375" customWidth="1"/>
    <col min="10" max="10" width="23.21875" style="550" customWidth="1"/>
    <col min="11" max="11" width="68.88671875" style="263" customWidth="1"/>
    <col min="12" max="12" width="13.109375" style="263" customWidth="1"/>
    <col min="13" max="13" width="10.33203125" style="263" bestFit="1" customWidth="1"/>
    <col min="14" max="14" width="11.88671875" style="263" customWidth="1"/>
    <col min="15" max="15" width="9.109375" style="263"/>
    <col min="16" max="16" width="13.6640625" style="263" customWidth="1"/>
    <col min="17" max="17" width="9.109375" style="263"/>
    <col min="18" max="18" width="14.44140625" style="263" customWidth="1"/>
    <col min="19" max="58" width="9.109375" style="263"/>
    <col min="59" max="59" width="9.109375" style="199"/>
  </cols>
  <sheetData>
    <row r="1" spans="1:18" ht="15.6" x14ac:dyDescent="0.3">
      <c r="A1" s="141"/>
      <c r="B1" s="142"/>
      <c r="C1" s="142"/>
      <c r="D1" s="142"/>
      <c r="E1" s="142"/>
    </row>
    <row r="2" spans="1:18" ht="15.6" x14ac:dyDescent="0.3">
      <c r="A2" s="143" t="s">
        <v>117</v>
      </c>
      <c r="C2" s="145"/>
      <c r="D2" s="145"/>
      <c r="E2" s="145"/>
    </row>
    <row r="3" spans="1:18" ht="15.6" x14ac:dyDescent="0.3">
      <c r="A3" s="143" t="s">
        <v>0</v>
      </c>
      <c r="C3" s="145"/>
    </row>
    <row r="4" spans="1:18" ht="15.6" x14ac:dyDescent="0.3">
      <c r="A4" s="143" t="s">
        <v>1</v>
      </c>
      <c r="B4" s="598" t="s">
        <v>379</v>
      </c>
      <c r="C4" s="147"/>
    </row>
    <row r="5" spans="1:18" ht="15.6" x14ac:dyDescent="0.3">
      <c r="A5" s="143"/>
      <c r="B5" s="146"/>
      <c r="C5" s="147"/>
    </row>
    <row r="6" spans="1:18" ht="15.6" x14ac:dyDescent="0.3">
      <c r="B6" s="150" t="s">
        <v>196</v>
      </c>
      <c r="C6" s="147"/>
    </row>
    <row r="7" spans="1:18" ht="15.6" x14ac:dyDescent="0.3">
      <c r="A7" s="151"/>
      <c r="B7" s="150" t="s">
        <v>383</v>
      </c>
      <c r="C7" s="147"/>
    </row>
    <row r="8" spans="1:18" ht="15.6" x14ac:dyDescent="0.3">
      <c r="B8" s="151" t="s">
        <v>380</v>
      </c>
      <c r="C8" s="152"/>
      <c r="D8" s="152"/>
      <c r="E8" s="152"/>
    </row>
    <row r="9" spans="1:18" ht="15.6" x14ac:dyDescent="0.3">
      <c r="A9" s="153"/>
      <c r="B9" s="152"/>
      <c r="C9" s="154"/>
      <c r="D9" s="155"/>
      <c r="E9" s="152"/>
    </row>
    <row r="10" spans="1:18" ht="15.6" x14ac:dyDescent="0.3">
      <c r="B10" s="652" t="s">
        <v>363</v>
      </c>
      <c r="C10" s="652"/>
      <c r="D10" s="652"/>
      <c r="E10" s="652"/>
      <c r="F10" s="652"/>
    </row>
    <row r="12" spans="1:18" ht="24.6" x14ac:dyDescent="0.4">
      <c r="A12" s="156"/>
      <c r="B12" s="653" t="s">
        <v>228</v>
      </c>
      <c r="C12" s="653"/>
      <c r="D12" s="653"/>
      <c r="E12" s="653"/>
      <c r="F12" s="653"/>
      <c r="G12" s="653"/>
    </row>
    <row r="13" spans="1:18" x14ac:dyDescent="0.3">
      <c r="A13" s="156"/>
      <c r="B13" s="157"/>
      <c r="C13" s="158"/>
    </row>
    <row r="14" spans="1:18" ht="15" thickBot="1" x14ac:dyDescent="0.35">
      <c r="A14" s="159" t="s">
        <v>229</v>
      </c>
    </row>
    <row r="15" spans="1:18" ht="15.75" customHeight="1" thickBot="1" x14ac:dyDescent="0.35">
      <c r="A15" s="648" t="s">
        <v>4</v>
      </c>
      <c r="B15" s="650" t="s">
        <v>230</v>
      </c>
      <c r="C15" s="638" t="s">
        <v>231</v>
      </c>
      <c r="D15" s="656"/>
      <c r="E15" s="656"/>
      <c r="F15" s="656"/>
      <c r="G15" s="656"/>
      <c r="H15" s="656"/>
      <c r="I15" s="657"/>
      <c r="J15" s="551"/>
      <c r="K15" s="273"/>
      <c r="L15" s="273"/>
      <c r="M15" s="273"/>
      <c r="N15" s="273"/>
      <c r="O15" s="273"/>
      <c r="P15" s="273"/>
      <c r="Q15" s="273"/>
      <c r="R15" s="273"/>
    </row>
    <row r="16" spans="1:18" ht="15" customHeight="1" x14ac:dyDescent="0.3">
      <c r="A16" s="654"/>
      <c r="B16" s="655"/>
      <c r="C16" s="641" t="s">
        <v>309</v>
      </c>
      <c r="D16" s="643" t="s">
        <v>232</v>
      </c>
      <c r="E16" s="645"/>
      <c r="F16" s="645"/>
      <c r="G16" s="645"/>
      <c r="H16" s="645" t="s">
        <v>233</v>
      </c>
      <c r="I16" s="646" t="s">
        <v>234</v>
      </c>
      <c r="J16" s="551"/>
      <c r="K16" s="513"/>
      <c r="L16" s="514"/>
      <c r="M16" s="273"/>
      <c r="N16" s="273"/>
      <c r="O16" s="273"/>
      <c r="P16" s="273"/>
      <c r="Q16" s="273"/>
      <c r="R16" s="273"/>
    </row>
    <row r="17" spans="1:18" ht="28.5" customHeight="1" x14ac:dyDescent="0.3">
      <c r="A17" s="654"/>
      <c r="B17" s="655"/>
      <c r="C17" s="642"/>
      <c r="D17" s="430" t="s">
        <v>235</v>
      </c>
      <c r="E17" s="431" t="s">
        <v>236</v>
      </c>
      <c r="F17" s="431" t="s">
        <v>237</v>
      </c>
      <c r="G17" s="431" t="s">
        <v>238</v>
      </c>
      <c r="H17" s="645"/>
      <c r="I17" s="646"/>
      <c r="J17" s="551"/>
      <c r="K17" s="513"/>
      <c r="L17" s="514"/>
      <c r="M17" s="272"/>
      <c r="N17" s="272"/>
      <c r="O17" s="272"/>
      <c r="P17" s="272"/>
      <c r="Q17" s="273"/>
      <c r="R17" s="273"/>
    </row>
    <row r="18" spans="1:18" ht="15" thickBot="1" x14ac:dyDescent="0.35">
      <c r="A18" s="200" t="s">
        <v>239</v>
      </c>
      <c r="B18" s="244" t="s">
        <v>240</v>
      </c>
      <c r="C18" s="247" t="s">
        <v>241</v>
      </c>
      <c r="D18" s="246" t="s">
        <v>242</v>
      </c>
      <c r="E18" s="167" t="s">
        <v>243</v>
      </c>
      <c r="F18" s="167" t="s">
        <v>244</v>
      </c>
      <c r="G18" s="167" t="s">
        <v>245</v>
      </c>
      <c r="H18" s="167" t="s">
        <v>246</v>
      </c>
      <c r="I18" s="168" t="s">
        <v>247</v>
      </c>
      <c r="J18" s="552"/>
      <c r="K18" s="461"/>
      <c r="L18" s="462"/>
      <c r="M18" s="462"/>
      <c r="N18" s="462"/>
      <c r="O18" s="462"/>
      <c r="P18" s="462"/>
      <c r="Q18" s="462"/>
      <c r="R18" s="462"/>
    </row>
    <row r="19" spans="1:18" ht="15.75" customHeight="1" x14ac:dyDescent="0.3">
      <c r="A19" s="532" t="s">
        <v>360</v>
      </c>
      <c r="B19" s="539" t="s">
        <v>361</v>
      </c>
      <c r="C19" s="541">
        <f>SUM(D19:I19)</f>
        <v>478486049</v>
      </c>
      <c r="D19" s="533">
        <f>SUM(D20+D32+D35+D40)</f>
        <v>0</v>
      </c>
      <c r="E19" s="534">
        <f t="shared" ref="E19:I19" si="0">SUM(E20+E32+E35+E40)</f>
        <v>7096980</v>
      </c>
      <c r="F19" s="534">
        <f t="shared" si="0"/>
        <v>300000</v>
      </c>
      <c r="G19" s="534">
        <f t="shared" si="0"/>
        <v>270775000</v>
      </c>
      <c r="H19" s="534">
        <f t="shared" si="0"/>
        <v>0</v>
      </c>
      <c r="I19" s="535">
        <f t="shared" si="0"/>
        <v>200314069</v>
      </c>
      <c r="J19" s="552"/>
      <c r="K19" s="461"/>
      <c r="L19" s="462"/>
      <c r="M19" s="462"/>
      <c r="N19" s="462"/>
      <c r="O19" s="462"/>
      <c r="P19" s="462"/>
      <c r="Q19" s="462"/>
      <c r="R19" s="462"/>
    </row>
    <row r="20" spans="1:18" ht="15.75" customHeight="1" x14ac:dyDescent="0.3">
      <c r="A20" s="171">
        <v>740000</v>
      </c>
      <c r="B20" s="238" t="s">
        <v>342</v>
      </c>
      <c r="C20" s="254">
        <f>SUM(D20:I20)</f>
        <v>200314069</v>
      </c>
      <c r="D20" s="250">
        <f>D21+D24</f>
        <v>0</v>
      </c>
      <c r="E20" s="250">
        <f t="shared" ref="E20:I20" si="1">E21+E24</f>
        <v>0</v>
      </c>
      <c r="F20" s="250">
        <f t="shared" si="1"/>
        <v>0</v>
      </c>
      <c r="G20" s="250">
        <f t="shared" si="1"/>
        <v>0</v>
      </c>
      <c r="H20" s="250">
        <f t="shared" si="1"/>
        <v>0</v>
      </c>
      <c r="I20" s="250">
        <f t="shared" si="1"/>
        <v>200314069</v>
      </c>
      <c r="J20" s="553"/>
      <c r="K20" s="273"/>
      <c r="L20" s="463"/>
      <c r="M20" s="463"/>
      <c r="N20" s="463"/>
      <c r="O20" s="463"/>
      <c r="P20" s="463"/>
      <c r="Q20" s="463"/>
      <c r="R20" s="463"/>
    </row>
    <row r="21" spans="1:18" ht="15.75" customHeight="1" x14ac:dyDescent="0.3">
      <c r="A21" s="171">
        <v>741000</v>
      </c>
      <c r="B21" s="238" t="s">
        <v>248</v>
      </c>
      <c r="C21" s="254">
        <f t="shared" ref="C21:C38" si="2">SUM(D21:I21)</f>
        <v>500000</v>
      </c>
      <c r="D21" s="250">
        <f>SUM(D22:D23)</f>
        <v>0</v>
      </c>
      <c r="E21" s="172">
        <f t="shared" ref="E21:I21" si="3">SUM(E22:E23)</f>
        <v>0</v>
      </c>
      <c r="F21" s="172">
        <f t="shared" si="3"/>
        <v>0</v>
      </c>
      <c r="G21" s="172">
        <f t="shared" si="3"/>
        <v>0</v>
      </c>
      <c r="H21" s="172">
        <f t="shared" si="3"/>
        <v>0</v>
      </c>
      <c r="I21" s="176">
        <f t="shared" si="3"/>
        <v>500000</v>
      </c>
      <c r="J21" s="553"/>
      <c r="K21" s="273"/>
      <c r="L21" s="463"/>
      <c r="M21" s="463"/>
      <c r="N21" s="463"/>
      <c r="O21" s="463"/>
      <c r="P21" s="463"/>
      <c r="Q21" s="463"/>
      <c r="R21" s="463"/>
    </row>
    <row r="22" spans="1:18" ht="15.75" customHeight="1" x14ac:dyDescent="0.3">
      <c r="A22" s="283">
        <v>741400</v>
      </c>
      <c r="B22" s="284" t="s">
        <v>249</v>
      </c>
      <c r="C22" s="297">
        <f t="shared" si="2"/>
        <v>500000</v>
      </c>
      <c r="D22" s="303"/>
      <c r="E22" s="304"/>
      <c r="F22" s="304"/>
      <c r="G22" s="304"/>
      <c r="H22" s="304"/>
      <c r="I22" s="305">
        <v>500000</v>
      </c>
      <c r="J22" s="554"/>
      <c r="K22" s="458"/>
      <c r="L22" s="464"/>
      <c r="M22" s="450"/>
      <c r="N22" s="450"/>
      <c r="O22" s="450"/>
      <c r="P22" s="450"/>
      <c r="Q22" s="450"/>
      <c r="R22" s="450"/>
    </row>
    <row r="23" spans="1:18" ht="15.75" customHeight="1" x14ac:dyDescent="0.3">
      <c r="A23" s="283">
        <v>741500</v>
      </c>
      <c r="B23" s="284" t="s">
        <v>250</v>
      </c>
      <c r="C23" s="297">
        <f t="shared" si="2"/>
        <v>0</v>
      </c>
      <c r="D23" s="336"/>
      <c r="E23" s="337"/>
      <c r="F23" s="337"/>
      <c r="G23" s="337"/>
      <c r="H23" s="337"/>
      <c r="I23" s="338"/>
      <c r="J23" s="554"/>
      <c r="K23" s="458"/>
      <c r="L23" s="464"/>
      <c r="M23" s="465"/>
      <c r="N23" s="465"/>
      <c r="O23" s="465"/>
      <c r="P23" s="465"/>
      <c r="Q23" s="465"/>
      <c r="R23" s="465"/>
    </row>
    <row r="24" spans="1:18" ht="15.75" customHeight="1" x14ac:dyDescent="0.3">
      <c r="A24" s="171">
        <v>742000</v>
      </c>
      <c r="B24" s="238" t="s">
        <v>251</v>
      </c>
      <c r="C24" s="254">
        <f t="shared" si="2"/>
        <v>199814069</v>
      </c>
      <c r="D24" s="250">
        <f t="shared" ref="D24:I24" si="4">SUM(D26:D31)</f>
        <v>0</v>
      </c>
      <c r="E24" s="172">
        <f t="shared" si="4"/>
        <v>0</v>
      </c>
      <c r="F24" s="172">
        <f t="shared" si="4"/>
        <v>0</v>
      </c>
      <c r="G24" s="172">
        <f t="shared" si="4"/>
        <v>0</v>
      </c>
      <c r="H24" s="172">
        <f t="shared" si="4"/>
        <v>0</v>
      </c>
      <c r="I24" s="176">
        <f t="shared" si="4"/>
        <v>199814069</v>
      </c>
      <c r="J24" s="553"/>
      <c r="K24" s="273"/>
      <c r="L24" s="463"/>
      <c r="M24" s="463"/>
      <c r="N24" s="463"/>
      <c r="O24" s="463"/>
      <c r="P24" s="463"/>
      <c r="Q24" s="463"/>
      <c r="R24" s="463"/>
    </row>
    <row r="25" spans="1:18" ht="15.75" customHeight="1" x14ac:dyDescent="0.3">
      <c r="A25" s="285">
        <v>742300</v>
      </c>
      <c r="B25" s="286" t="s">
        <v>317</v>
      </c>
      <c r="C25" s="297">
        <f>SUM(D25:I25)</f>
        <v>199814069</v>
      </c>
      <c r="D25" s="298">
        <f t="shared" ref="D25:I25" si="5">SUM(D26:D31)</f>
        <v>0</v>
      </c>
      <c r="E25" s="299">
        <f t="shared" si="5"/>
        <v>0</v>
      </c>
      <c r="F25" s="299">
        <f t="shared" si="5"/>
        <v>0</v>
      </c>
      <c r="G25" s="299">
        <f t="shared" si="5"/>
        <v>0</v>
      </c>
      <c r="H25" s="299">
        <f t="shared" si="5"/>
        <v>0</v>
      </c>
      <c r="I25" s="300">
        <f t="shared" si="5"/>
        <v>199814069</v>
      </c>
      <c r="J25" s="554"/>
      <c r="K25" s="458"/>
      <c r="L25" s="464"/>
      <c r="M25" s="464"/>
      <c r="N25" s="464"/>
      <c r="O25" s="464"/>
      <c r="P25" s="464"/>
      <c r="Q25" s="464"/>
      <c r="R25" s="464"/>
    </row>
    <row r="26" spans="1:18" ht="15.75" customHeight="1" x14ac:dyDescent="0.3">
      <c r="A26" s="173">
        <v>74237304</v>
      </c>
      <c r="B26" s="227" t="s">
        <v>252</v>
      </c>
      <c r="C26" s="347">
        <f t="shared" si="2"/>
        <v>20000000</v>
      </c>
      <c r="D26" s="332"/>
      <c r="E26" s="333"/>
      <c r="F26" s="333"/>
      <c r="G26" s="333"/>
      <c r="H26" s="333"/>
      <c r="I26" s="350">
        <v>20000000</v>
      </c>
      <c r="J26" s="555"/>
      <c r="K26" s="218"/>
      <c r="L26" s="440"/>
      <c r="M26" s="442"/>
      <c r="N26" s="442"/>
      <c r="O26" s="442"/>
      <c r="P26" s="442"/>
      <c r="Q26" s="442"/>
      <c r="R26" s="466"/>
    </row>
    <row r="27" spans="1:18" ht="15.75" customHeight="1" x14ac:dyDescent="0.3">
      <c r="A27" s="173">
        <v>74237305</v>
      </c>
      <c r="B27" s="227" t="s">
        <v>253</v>
      </c>
      <c r="C27" s="347">
        <f t="shared" si="2"/>
        <v>120814069</v>
      </c>
      <c r="D27" s="332"/>
      <c r="E27" s="333"/>
      <c r="F27" s="333"/>
      <c r="G27" s="333"/>
      <c r="H27" s="333"/>
      <c r="I27" s="350">
        <v>120814069</v>
      </c>
      <c r="J27" s="555"/>
      <c r="K27" s="218"/>
      <c r="L27" s="440"/>
      <c r="M27" s="442"/>
      <c r="N27" s="442"/>
      <c r="O27" s="442"/>
      <c r="P27" s="442"/>
      <c r="Q27" s="442"/>
      <c r="R27" s="466"/>
    </row>
    <row r="28" spans="1:18" ht="15.75" customHeight="1" x14ac:dyDescent="0.3">
      <c r="A28" s="173">
        <v>74237310</v>
      </c>
      <c r="B28" s="227" t="s">
        <v>12</v>
      </c>
      <c r="C28" s="347">
        <f t="shared" si="2"/>
        <v>3000000</v>
      </c>
      <c r="D28" s="332"/>
      <c r="E28" s="333"/>
      <c r="F28" s="333"/>
      <c r="G28" s="333"/>
      <c r="H28" s="333"/>
      <c r="I28" s="350">
        <v>3000000</v>
      </c>
      <c r="J28" s="555"/>
      <c r="K28" s="218"/>
      <c r="L28" s="440"/>
      <c r="M28" s="442"/>
      <c r="N28" s="442"/>
      <c r="O28" s="442"/>
      <c r="P28" s="442"/>
      <c r="Q28" s="442"/>
      <c r="R28" s="466"/>
    </row>
    <row r="29" spans="1:18" ht="15.75" customHeight="1" x14ac:dyDescent="0.3">
      <c r="A29" s="173">
        <v>74237313</v>
      </c>
      <c r="B29" s="227" t="s">
        <v>13</v>
      </c>
      <c r="C29" s="347">
        <f t="shared" si="2"/>
        <v>24000000</v>
      </c>
      <c r="D29" s="332"/>
      <c r="E29" s="333"/>
      <c r="F29" s="333"/>
      <c r="G29" s="333"/>
      <c r="H29" s="333"/>
      <c r="I29" s="350">
        <v>24000000</v>
      </c>
      <c r="J29" s="555"/>
      <c r="K29" s="218"/>
      <c r="L29" s="440"/>
      <c r="M29" s="442"/>
      <c r="N29" s="442"/>
      <c r="O29" s="442"/>
      <c r="P29" s="442"/>
      <c r="Q29" s="442"/>
      <c r="R29" s="466"/>
    </row>
    <row r="30" spans="1:18" ht="15.75" customHeight="1" x14ac:dyDescent="0.3">
      <c r="A30" s="173">
        <v>74237314</v>
      </c>
      <c r="B30" s="227" t="s">
        <v>14</v>
      </c>
      <c r="C30" s="347">
        <f t="shared" si="2"/>
        <v>28000000</v>
      </c>
      <c r="D30" s="332"/>
      <c r="E30" s="333"/>
      <c r="F30" s="333"/>
      <c r="G30" s="333"/>
      <c r="H30" s="333"/>
      <c r="I30" s="350">
        <v>28000000</v>
      </c>
      <c r="J30" s="555"/>
      <c r="K30" s="218"/>
      <c r="L30" s="440"/>
      <c r="M30" s="442"/>
      <c r="N30" s="442"/>
      <c r="O30" s="442"/>
      <c r="P30" s="442"/>
      <c r="Q30" s="442"/>
      <c r="R30" s="466"/>
    </row>
    <row r="31" spans="1:18" ht="15.75" customHeight="1" x14ac:dyDescent="0.3">
      <c r="A31" s="173">
        <v>74237315</v>
      </c>
      <c r="B31" s="227" t="s">
        <v>15</v>
      </c>
      <c r="C31" s="347">
        <f t="shared" si="2"/>
        <v>4000000</v>
      </c>
      <c r="D31" s="332"/>
      <c r="E31" s="333"/>
      <c r="F31" s="333"/>
      <c r="G31" s="333"/>
      <c r="H31" s="333"/>
      <c r="I31" s="350">
        <v>4000000</v>
      </c>
      <c r="J31" s="555"/>
      <c r="K31" s="218"/>
      <c r="L31" s="440"/>
      <c r="M31" s="442"/>
      <c r="N31" s="442"/>
      <c r="O31" s="442"/>
      <c r="P31" s="442"/>
      <c r="Q31" s="442"/>
      <c r="R31" s="466"/>
    </row>
    <row r="32" spans="1:18" ht="15.75" customHeight="1" x14ac:dyDescent="0.3">
      <c r="A32" s="171">
        <v>772000</v>
      </c>
      <c r="B32" s="238" t="s">
        <v>351</v>
      </c>
      <c r="C32" s="254">
        <f t="shared" si="2"/>
        <v>300000</v>
      </c>
      <c r="D32" s="250">
        <f t="shared" ref="D32:I32" si="6">D34</f>
        <v>0</v>
      </c>
      <c r="E32" s="172">
        <f t="shared" si="6"/>
        <v>0</v>
      </c>
      <c r="F32" s="172">
        <f t="shared" si="6"/>
        <v>300000</v>
      </c>
      <c r="G32" s="172">
        <f t="shared" si="6"/>
        <v>0</v>
      </c>
      <c r="H32" s="172">
        <f t="shared" si="6"/>
        <v>0</v>
      </c>
      <c r="I32" s="176">
        <f t="shared" si="6"/>
        <v>0</v>
      </c>
      <c r="J32" s="553"/>
      <c r="K32" s="273"/>
      <c r="L32" s="463"/>
      <c r="M32" s="463"/>
      <c r="N32" s="463"/>
      <c r="O32" s="463"/>
      <c r="P32" s="463"/>
      <c r="Q32" s="463"/>
      <c r="R32" s="463"/>
    </row>
    <row r="33" spans="1:18" ht="15.75" customHeight="1" x14ac:dyDescent="0.3">
      <c r="A33" s="285">
        <v>772100</v>
      </c>
      <c r="B33" s="286" t="s">
        <v>347</v>
      </c>
      <c r="C33" s="348">
        <f>SUM(D33:I33)</f>
        <v>300000</v>
      </c>
      <c r="D33" s="340">
        <f>SUM(D34)</f>
        <v>0</v>
      </c>
      <c r="E33" s="536">
        <f t="shared" ref="E33:I33" si="7">SUM(E34)</f>
        <v>0</v>
      </c>
      <c r="F33" s="536">
        <f t="shared" si="7"/>
        <v>300000</v>
      </c>
      <c r="G33" s="537">
        <f t="shared" si="7"/>
        <v>0</v>
      </c>
      <c r="H33" s="537">
        <f t="shared" si="7"/>
        <v>0</v>
      </c>
      <c r="I33" s="538">
        <f t="shared" si="7"/>
        <v>0</v>
      </c>
      <c r="J33" s="554"/>
      <c r="K33" s="458"/>
      <c r="L33" s="467"/>
      <c r="M33" s="467"/>
      <c r="N33" s="467"/>
      <c r="O33" s="467"/>
      <c r="P33" s="468"/>
      <c r="Q33" s="468"/>
      <c r="R33" s="468"/>
    </row>
    <row r="34" spans="1:18" ht="15.75" customHeight="1" x14ac:dyDescent="0.3">
      <c r="A34" s="173">
        <v>772113</v>
      </c>
      <c r="B34" s="227" t="s">
        <v>121</v>
      </c>
      <c r="C34" s="347">
        <f t="shared" si="2"/>
        <v>300000</v>
      </c>
      <c r="D34" s="251"/>
      <c r="E34" s="174"/>
      <c r="F34" s="174">
        <v>300000</v>
      </c>
      <c r="G34" s="174"/>
      <c r="H34" s="174"/>
      <c r="I34" s="175"/>
      <c r="J34" s="555"/>
      <c r="K34" s="218"/>
      <c r="L34" s="440"/>
      <c r="M34" s="469"/>
      <c r="N34" s="469"/>
      <c r="O34" s="469"/>
      <c r="P34" s="469"/>
      <c r="Q34" s="469"/>
      <c r="R34" s="469"/>
    </row>
    <row r="35" spans="1:18" ht="15.75" customHeight="1" x14ac:dyDescent="0.3">
      <c r="A35" s="171">
        <v>781000</v>
      </c>
      <c r="B35" s="238" t="s">
        <v>319</v>
      </c>
      <c r="C35" s="254">
        <f t="shared" si="2"/>
        <v>270775000</v>
      </c>
      <c r="D35" s="250">
        <f>D37+D38</f>
        <v>0</v>
      </c>
      <c r="E35" s="172">
        <f t="shared" ref="E35:I35" si="8">E37+E38</f>
        <v>0</v>
      </c>
      <c r="F35" s="172">
        <f t="shared" si="8"/>
        <v>0</v>
      </c>
      <c r="G35" s="172">
        <f t="shared" si="8"/>
        <v>270775000</v>
      </c>
      <c r="H35" s="172">
        <f t="shared" si="8"/>
        <v>0</v>
      </c>
      <c r="I35" s="176">
        <f t="shared" si="8"/>
        <v>0</v>
      </c>
      <c r="J35" s="553"/>
      <c r="K35" s="273"/>
      <c r="L35" s="463"/>
      <c r="M35" s="463"/>
      <c r="N35" s="463"/>
      <c r="O35" s="463"/>
      <c r="P35" s="463"/>
      <c r="Q35" s="463"/>
      <c r="R35" s="463"/>
    </row>
    <row r="36" spans="1:18" ht="15.75" customHeight="1" x14ac:dyDescent="0.3">
      <c r="A36" s="283">
        <v>781100</v>
      </c>
      <c r="B36" s="284" t="s">
        <v>318</v>
      </c>
      <c r="C36" s="297">
        <f>SUM(D36:I36)</f>
        <v>270775000</v>
      </c>
      <c r="D36" s="298">
        <f>SUM(D37:D39)</f>
        <v>0</v>
      </c>
      <c r="E36" s="299">
        <f t="shared" ref="E36:I36" si="9">SUM(E37:E39)</f>
        <v>0</v>
      </c>
      <c r="F36" s="299">
        <f t="shared" si="9"/>
        <v>0</v>
      </c>
      <c r="G36" s="299">
        <f t="shared" si="9"/>
        <v>270775000</v>
      </c>
      <c r="H36" s="299">
        <f t="shared" si="9"/>
        <v>0</v>
      </c>
      <c r="I36" s="300">
        <f t="shared" si="9"/>
        <v>0</v>
      </c>
      <c r="J36" s="554"/>
      <c r="K36" s="458"/>
      <c r="L36" s="464"/>
      <c r="M36" s="464"/>
      <c r="N36" s="464"/>
      <c r="O36" s="464"/>
      <c r="P36" s="464"/>
      <c r="Q36" s="464"/>
      <c r="R36" s="464"/>
    </row>
    <row r="37" spans="1:18" ht="15.75" customHeight="1" x14ac:dyDescent="0.3">
      <c r="A37" s="173">
        <v>781112010</v>
      </c>
      <c r="B37" s="227" t="s">
        <v>17</v>
      </c>
      <c r="C37" s="347">
        <f t="shared" si="2"/>
        <v>213907000</v>
      </c>
      <c r="D37" s="332"/>
      <c r="E37" s="333"/>
      <c r="F37" s="333"/>
      <c r="G37" s="351">
        <v>213907000</v>
      </c>
      <c r="H37" s="333"/>
      <c r="I37" s="334"/>
      <c r="J37" s="555"/>
      <c r="K37" s="218"/>
      <c r="L37" s="440"/>
      <c r="M37" s="442"/>
      <c r="N37" s="442"/>
      <c r="O37" s="442"/>
      <c r="P37" s="466"/>
      <c r="Q37" s="442"/>
      <c r="R37" s="442"/>
    </row>
    <row r="38" spans="1:18" ht="15.75" customHeight="1" x14ac:dyDescent="0.3">
      <c r="A38" s="173">
        <v>781112011</v>
      </c>
      <c r="B38" s="227" t="s">
        <v>18</v>
      </c>
      <c r="C38" s="347">
        <f t="shared" si="2"/>
        <v>56868000</v>
      </c>
      <c r="D38" s="332"/>
      <c r="E38" s="333"/>
      <c r="F38" s="333"/>
      <c r="G38" s="351">
        <v>56868000</v>
      </c>
      <c r="H38" s="333"/>
      <c r="I38" s="334"/>
      <c r="J38" s="555"/>
      <c r="K38" s="218"/>
      <c r="L38" s="440"/>
      <c r="M38" s="442"/>
      <c r="N38" s="442"/>
      <c r="O38" s="442"/>
      <c r="P38" s="466"/>
      <c r="Q38" s="442"/>
      <c r="R38" s="442"/>
    </row>
    <row r="39" spans="1:18" ht="15.75" customHeight="1" x14ac:dyDescent="0.3">
      <c r="A39" s="173">
        <v>78111205</v>
      </c>
      <c r="B39" s="227" t="s">
        <v>355</v>
      </c>
      <c r="C39" s="347">
        <f t="shared" ref="C39" si="10">SUM(D39:I39)</f>
        <v>0</v>
      </c>
      <c r="D39" s="332"/>
      <c r="E39" s="333"/>
      <c r="F39" s="333"/>
      <c r="G39" s="351"/>
      <c r="H39" s="333"/>
      <c r="I39" s="334"/>
      <c r="J39" s="555"/>
      <c r="K39" s="218"/>
      <c r="L39" s="440"/>
      <c r="M39" s="442"/>
      <c r="N39" s="442"/>
      <c r="O39" s="442"/>
      <c r="P39" s="466"/>
      <c r="Q39" s="442"/>
      <c r="R39" s="442"/>
    </row>
    <row r="40" spans="1:18" ht="15.75" customHeight="1" x14ac:dyDescent="0.3">
      <c r="A40" s="171">
        <v>791000</v>
      </c>
      <c r="B40" s="238" t="s">
        <v>254</v>
      </c>
      <c r="C40" s="254">
        <f>SUM(D40:I40)</f>
        <v>7096980</v>
      </c>
      <c r="D40" s="250">
        <f t="shared" ref="D40:I40" si="11">D42</f>
        <v>0</v>
      </c>
      <c r="E40" s="172">
        <f t="shared" si="11"/>
        <v>7096980</v>
      </c>
      <c r="F40" s="172">
        <f t="shared" si="11"/>
        <v>0</v>
      </c>
      <c r="G40" s="172">
        <f t="shared" si="11"/>
        <v>0</v>
      </c>
      <c r="H40" s="172">
        <f t="shared" si="11"/>
        <v>0</v>
      </c>
      <c r="I40" s="176">
        <f t="shared" si="11"/>
        <v>0</v>
      </c>
      <c r="J40" s="553"/>
      <c r="K40" s="273"/>
      <c r="L40" s="463"/>
      <c r="M40" s="463"/>
      <c r="N40" s="463"/>
      <c r="O40" s="463"/>
      <c r="P40" s="463"/>
      <c r="Q40" s="463"/>
      <c r="R40" s="463"/>
    </row>
    <row r="41" spans="1:18" ht="15.75" customHeight="1" x14ac:dyDescent="0.3">
      <c r="A41" s="283">
        <v>791100</v>
      </c>
      <c r="B41" s="284" t="s">
        <v>348</v>
      </c>
      <c r="C41" s="297">
        <f>SUM(D41:I41)</f>
        <v>7096980</v>
      </c>
      <c r="D41" s="298">
        <f>SUM(D42)</f>
        <v>0</v>
      </c>
      <c r="E41" s="299">
        <f t="shared" ref="E41:I41" si="12">SUM(E42)</f>
        <v>7096980</v>
      </c>
      <c r="F41" s="299">
        <f t="shared" si="12"/>
        <v>0</v>
      </c>
      <c r="G41" s="299">
        <f t="shared" si="12"/>
        <v>0</v>
      </c>
      <c r="H41" s="299">
        <f t="shared" si="12"/>
        <v>0</v>
      </c>
      <c r="I41" s="300">
        <f t="shared" si="12"/>
        <v>0</v>
      </c>
      <c r="J41" s="554"/>
      <c r="K41" s="458"/>
      <c r="L41" s="464"/>
      <c r="M41" s="464"/>
      <c r="N41" s="464"/>
      <c r="O41" s="464"/>
      <c r="P41" s="464"/>
      <c r="Q41" s="464"/>
      <c r="R41" s="464"/>
    </row>
    <row r="42" spans="1:18" ht="15.75" customHeight="1" x14ac:dyDescent="0.3">
      <c r="A42" s="224">
        <v>79111107</v>
      </c>
      <c r="B42" s="258" t="s">
        <v>204</v>
      </c>
      <c r="C42" s="347">
        <f t="shared" ref="C42:C48" si="13">SUM(D42:I42)</f>
        <v>7096980</v>
      </c>
      <c r="D42" s="332"/>
      <c r="E42" s="333">
        <v>7096980</v>
      </c>
      <c r="F42" s="333"/>
      <c r="G42" s="333"/>
      <c r="H42" s="333"/>
      <c r="I42" s="334"/>
      <c r="J42" s="555"/>
      <c r="K42" s="218"/>
      <c r="L42" s="440"/>
      <c r="M42" s="442"/>
      <c r="N42" s="442"/>
      <c r="O42" s="442"/>
      <c r="P42" s="442"/>
      <c r="Q42" s="442"/>
      <c r="R42" s="442"/>
    </row>
    <row r="43" spans="1:18" ht="15.75" customHeight="1" x14ac:dyDescent="0.3">
      <c r="A43" s="528">
        <v>800000</v>
      </c>
      <c r="B43" s="540" t="s">
        <v>359</v>
      </c>
      <c r="C43" s="542">
        <f t="shared" ref="C43" si="14">SUM(D43:I43)</f>
        <v>11000000</v>
      </c>
      <c r="D43" s="529">
        <f>SUM(D44+D46+D48)</f>
        <v>0</v>
      </c>
      <c r="E43" s="530">
        <f t="shared" ref="E43:I43" si="15">SUM(E44+E46+E48)</f>
        <v>0</v>
      </c>
      <c r="F43" s="530">
        <f t="shared" si="15"/>
        <v>0</v>
      </c>
      <c r="G43" s="530">
        <f t="shared" si="15"/>
        <v>0</v>
      </c>
      <c r="H43" s="530">
        <f t="shared" si="15"/>
        <v>0</v>
      </c>
      <c r="I43" s="531">
        <f t="shared" si="15"/>
        <v>11000000</v>
      </c>
      <c r="J43" s="555"/>
      <c r="K43" s="218"/>
      <c r="L43" s="440"/>
      <c r="M43" s="442"/>
      <c r="N43" s="442"/>
      <c r="O43" s="442"/>
      <c r="P43" s="442"/>
      <c r="Q43" s="442"/>
      <c r="R43" s="442"/>
    </row>
    <row r="44" spans="1:18" ht="15.75" customHeight="1" x14ac:dyDescent="0.3">
      <c r="A44" s="171">
        <v>812000</v>
      </c>
      <c r="B44" s="238" t="s">
        <v>255</v>
      </c>
      <c r="C44" s="254">
        <f t="shared" si="13"/>
        <v>1000000</v>
      </c>
      <c r="D44" s="250">
        <f t="shared" ref="D44:I44" si="16">D45</f>
        <v>0</v>
      </c>
      <c r="E44" s="172">
        <f t="shared" si="16"/>
        <v>0</v>
      </c>
      <c r="F44" s="172">
        <f t="shared" si="16"/>
        <v>0</v>
      </c>
      <c r="G44" s="172">
        <f t="shared" si="16"/>
        <v>0</v>
      </c>
      <c r="H44" s="172">
        <f t="shared" si="16"/>
        <v>0</v>
      </c>
      <c r="I44" s="176">
        <f t="shared" si="16"/>
        <v>1000000</v>
      </c>
      <c r="J44" s="553"/>
      <c r="K44" s="273"/>
      <c r="L44" s="463"/>
      <c r="M44" s="463"/>
      <c r="N44" s="463"/>
      <c r="O44" s="463"/>
      <c r="P44" s="463"/>
      <c r="Q44" s="463"/>
      <c r="R44" s="463"/>
    </row>
    <row r="45" spans="1:18" ht="15.75" customHeight="1" x14ac:dyDescent="0.3">
      <c r="A45" s="283">
        <v>812100</v>
      </c>
      <c r="B45" s="284" t="s">
        <v>256</v>
      </c>
      <c r="C45" s="297">
        <f t="shared" si="13"/>
        <v>1000000</v>
      </c>
      <c r="D45" s="303"/>
      <c r="E45" s="304"/>
      <c r="F45" s="304"/>
      <c r="G45" s="304"/>
      <c r="H45" s="304"/>
      <c r="I45" s="305">
        <v>1000000</v>
      </c>
      <c r="J45" s="554"/>
      <c r="K45" s="458"/>
      <c r="L45" s="464"/>
      <c r="M45" s="450"/>
      <c r="N45" s="450"/>
      <c r="O45" s="450"/>
      <c r="P45" s="450"/>
      <c r="Q45" s="450"/>
      <c r="R45" s="450"/>
    </row>
    <row r="46" spans="1:18" ht="15.75" customHeight="1" x14ac:dyDescent="0.3">
      <c r="A46" s="171">
        <v>813000</v>
      </c>
      <c r="B46" s="238" t="s">
        <v>257</v>
      </c>
      <c r="C46" s="254">
        <f>SUM(D46:I46)</f>
        <v>0</v>
      </c>
      <c r="D46" s="250">
        <f t="shared" ref="D46:I46" si="17">D47</f>
        <v>0</v>
      </c>
      <c r="E46" s="172">
        <f t="shared" si="17"/>
        <v>0</v>
      </c>
      <c r="F46" s="172">
        <f t="shared" si="17"/>
        <v>0</v>
      </c>
      <c r="G46" s="172">
        <f t="shared" si="17"/>
        <v>0</v>
      </c>
      <c r="H46" s="172">
        <f t="shared" si="17"/>
        <v>0</v>
      </c>
      <c r="I46" s="176">
        <f t="shared" si="17"/>
        <v>0</v>
      </c>
      <c r="J46" s="553"/>
      <c r="K46" s="273"/>
      <c r="L46" s="463"/>
      <c r="M46" s="463"/>
      <c r="N46" s="463"/>
      <c r="O46" s="463"/>
      <c r="P46" s="463"/>
      <c r="Q46" s="463"/>
      <c r="R46" s="463"/>
    </row>
    <row r="47" spans="1:18" ht="15.75" customHeight="1" x14ac:dyDescent="0.3">
      <c r="A47" s="283">
        <v>813100</v>
      </c>
      <c r="B47" s="284" t="s">
        <v>258</v>
      </c>
      <c r="C47" s="297">
        <f t="shared" si="13"/>
        <v>0</v>
      </c>
      <c r="D47" s="303"/>
      <c r="E47" s="304"/>
      <c r="F47" s="304"/>
      <c r="G47" s="304"/>
      <c r="H47" s="304"/>
      <c r="I47" s="305"/>
      <c r="J47" s="554"/>
      <c r="K47" s="458"/>
      <c r="L47" s="464"/>
      <c r="M47" s="450"/>
      <c r="N47" s="450"/>
      <c r="O47" s="450"/>
      <c r="P47" s="450"/>
      <c r="Q47" s="450"/>
      <c r="R47" s="450"/>
    </row>
    <row r="48" spans="1:18" ht="15.75" customHeight="1" x14ac:dyDescent="0.3">
      <c r="A48" s="171">
        <v>823000</v>
      </c>
      <c r="B48" s="238" t="s">
        <v>259</v>
      </c>
      <c r="C48" s="254">
        <f t="shared" si="13"/>
        <v>10000000</v>
      </c>
      <c r="D48" s="250">
        <f t="shared" ref="D48:I48" si="18">D51</f>
        <v>0</v>
      </c>
      <c r="E48" s="172">
        <f t="shared" si="18"/>
        <v>0</v>
      </c>
      <c r="F48" s="172">
        <f t="shared" si="18"/>
        <v>0</v>
      </c>
      <c r="G48" s="172">
        <f t="shared" si="18"/>
        <v>0</v>
      </c>
      <c r="H48" s="172">
        <f t="shared" si="18"/>
        <v>0</v>
      </c>
      <c r="I48" s="176">
        <f t="shared" si="18"/>
        <v>10000000</v>
      </c>
      <c r="J48" s="553"/>
      <c r="K48" s="273"/>
      <c r="L48" s="463"/>
      <c r="M48" s="463"/>
      <c r="N48" s="463"/>
      <c r="O48" s="463"/>
      <c r="P48" s="463"/>
      <c r="Q48" s="463"/>
      <c r="R48" s="463"/>
    </row>
    <row r="49" spans="1:59" ht="15.75" customHeight="1" x14ac:dyDescent="0.3">
      <c r="A49" s="283">
        <v>823100</v>
      </c>
      <c r="B49" s="284" t="s">
        <v>346</v>
      </c>
      <c r="C49" s="297">
        <f>SUM(D49:I49)</f>
        <v>10000000</v>
      </c>
      <c r="D49" s="298">
        <f>SUM(D50:D51)</f>
        <v>0</v>
      </c>
      <c r="E49" s="299">
        <f t="shared" ref="E49:I49" si="19">SUM(E50:E51)</f>
        <v>0</v>
      </c>
      <c r="F49" s="299">
        <f t="shared" si="19"/>
        <v>0</v>
      </c>
      <c r="G49" s="299">
        <f t="shared" si="19"/>
        <v>0</v>
      </c>
      <c r="H49" s="299">
        <f t="shared" si="19"/>
        <v>0</v>
      </c>
      <c r="I49" s="300">
        <f t="shared" si="19"/>
        <v>10000000</v>
      </c>
      <c r="J49" s="554"/>
      <c r="K49" s="458"/>
      <c r="L49" s="464"/>
      <c r="M49" s="464"/>
      <c r="N49" s="464"/>
      <c r="O49" s="464"/>
      <c r="P49" s="464"/>
      <c r="Q49" s="464"/>
      <c r="R49" s="464"/>
    </row>
    <row r="50" spans="1:59" ht="15.75" customHeight="1" x14ac:dyDescent="0.3">
      <c r="A50" s="425">
        <v>823121</v>
      </c>
      <c r="B50" s="432" t="s">
        <v>356</v>
      </c>
      <c r="C50" s="347">
        <f t="shared" ref="C50" si="20">SUM(D50:I50)</f>
        <v>0</v>
      </c>
      <c r="D50" s="427"/>
      <c r="E50" s="428"/>
      <c r="F50" s="428"/>
      <c r="G50" s="428"/>
      <c r="H50" s="428"/>
      <c r="I50" s="429"/>
      <c r="J50" s="556"/>
      <c r="K50" s="439"/>
      <c r="L50" s="440"/>
      <c r="M50" s="441"/>
      <c r="N50" s="441"/>
      <c r="O50" s="441"/>
      <c r="P50" s="441"/>
      <c r="Q50" s="441"/>
      <c r="R50" s="441"/>
    </row>
    <row r="51" spans="1:59" ht="15.75" customHeight="1" x14ac:dyDescent="0.3">
      <c r="A51" s="173">
        <v>823121</v>
      </c>
      <c r="B51" s="227" t="s">
        <v>21</v>
      </c>
      <c r="C51" s="347">
        <f>SUM(D51:I51)</f>
        <v>10000000</v>
      </c>
      <c r="D51" s="332"/>
      <c r="E51" s="333"/>
      <c r="F51" s="333"/>
      <c r="G51" s="333"/>
      <c r="H51" s="333"/>
      <c r="I51" s="334">
        <v>10000000</v>
      </c>
      <c r="J51" s="555"/>
      <c r="K51" s="218"/>
      <c r="L51" s="440"/>
      <c r="M51" s="442"/>
      <c r="N51" s="442"/>
      <c r="O51" s="442"/>
      <c r="P51" s="442"/>
      <c r="Q51" s="442"/>
      <c r="R51" s="442"/>
    </row>
    <row r="52" spans="1:59" ht="15.75" customHeight="1" x14ac:dyDescent="0.3">
      <c r="A52" s="171">
        <v>911000</v>
      </c>
      <c r="B52" s="238" t="s">
        <v>260</v>
      </c>
      <c r="C52" s="254">
        <f>SUM(D52:I52)</f>
        <v>10000000</v>
      </c>
      <c r="D52" s="250">
        <f t="shared" ref="D52:I52" si="21">SUM(D53:D53)</f>
        <v>0</v>
      </c>
      <c r="E52" s="172">
        <f t="shared" si="21"/>
        <v>0</v>
      </c>
      <c r="F52" s="172">
        <f t="shared" si="21"/>
        <v>0</v>
      </c>
      <c r="G52" s="172">
        <f t="shared" si="21"/>
        <v>0</v>
      </c>
      <c r="H52" s="172">
        <f t="shared" si="21"/>
        <v>0</v>
      </c>
      <c r="I52" s="176">
        <f t="shared" si="21"/>
        <v>10000000</v>
      </c>
      <c r="J52" s="553"/>
      <c r="K52" s="273"/>
      <c r="L52" s="463"/>
      <c r="M52" s="463"/>
      <c r="N52" s="463"/>
      <c r="O52" s="463"/>
      <c r="P52" s="463"/>
      <c r="Q52" s="463"/>
      <c r="R52" s="463"/>
    </row>
    <row r="53" spans="1:59" s="212" customFormat="1" ht="15.75" customHeight="1" thickBot="1" x14ac:dyDescent="0.35">
      <c r="A53" s="295">
        <v>911400</v>
      </c>
      <c r="B53" s="296" t="s">
        <v>261</v>
      </c>
      <c r="C53" s="349">
        <f>SUM(D53:I53)</f>
        <v>10000000</v>
      </c>
      <c r="D53" s="342"/>
      <c r="E53" s="343"/>
      <c r="F53" s="343"/>
      <c r="G53" s="343"/>
      <c r="H53" s="343"/>
      <c r="I53" s="344">
        <v>10000000</v>
      </c>
      <c r="J53" s="554"/>
      <c r="K53" s="458"/>
      <c r="L53" s="464"/>
      <c r="M53" s="450"/>
      <c r="N53" s="450"/>
      <c r="O53" s="450"/>
      <c r="P53" s="450"/>
      <c r="Q53" s="450"/>
      <c r="R53" s="450"/>
      <c r="S53" s="263"/>
      <c r="T53" s="263"/>
      <c r="U53" s="263"/>
      <c r="V53" s="263"/>
      <c r="W53" s="263"/>
      <c r="X53" s="263"/>
      <c r="Y53" s="263"/>
      <c r="Z53" s="263"/>
      <c r="AA53" s="263"/>
      <c r="AB53" s="263"/>
      <c r="AC53" s="263"/>
      <c r="AD53" s="263"/>
      <c r="AE53" s="263"/>
      <c r="AF53" s="263"/>
      <c r="AG53" s="263"/>
      <c r="AH53" s="263"/>
      <c r="AI53" s="263"/>
      <c r="AJ53" s="263"/>
      <c r="AK53" s="263"/>
      <c r="AL53" s="263"/>
      <c r="AM53" s="263"/>
      <c r="AN53" s="263"/>
      <c r="AO53" s="263"/>
      <c r="AP53" s="263"/>
      <c r="AQ53" s="263"/>
      <c r="AR53" s="263"/>
      <c r="AS53" s="263"/>
      <c r="AT53" s="263"/>
      <c r="AU53" s="263"/>
      <c r="AV53" s="263"/>
      <c r="AW53" s="263"/>
      <c r="AX53" s="263"/>
      <c r="AY53" s="263"/>
      <c r="AZ53" s="263"/>
      <c r="BA53" s="263"/>
      <c r="BB53" s="263"/>
      <c r="BC53" s="263"/>
      <c r="BD53" s="263"/>
      <c r="BE53" s="263"/>
      <c r="BF53" s="263"/>
      <c r="BG53" s="263"/>
    </row>
    <row r="54" spans="1:59" s="212" customFormat="1" ht="15.75" customHeight="1" thickBot="1" x14ac:dyDescent="0.35">
      <c r="A54" s="223"/>
      <c r="B54" s="518" t="s">
        <v>262</v>
      </c>
      <c r="C54" s="519">
        <f>SUM(D54:I54)</f>
        <v>499486049</v>
      </c>
      <c r="D54" s="345">
        <f>D19+D43+D52</f>
        <v>0</v>
      </c>
      <c r="E54" s="345">
        <f t="shared" ref="E54:I54" si="22">E19+E43+E52</f>
        <v>7096980</v>
      </c>
      <c r="F54" s="345">
        <f t="shared" si="22"/>
        <v>300000</v>
      </c>
      <c r="G54" s="345">
        <f t="shared" si="22"/>
        <v>270775000</v>
      </c>
      <c r="H54" s="345">
        <f t="shared" si="22"/>
        <v>0</v>
      </c>
      <c r="I54" s="345">
        <f t="shared" si="22"/>
        <v>221314069</v>
      </c>
      <c r="J54" s="557"/>
      <c r="K54" s="210"/>
      <c r="L54" s="470"/>
      <c r="M54" s="470"/>
      <c r="N54" s="470"/>
      <c r="O54" s="470"/>
      <c r="P54" s="470"/>
      <c r="Q54" s="470"/>
      <c r="R54" s="470"/>
      <c r="S54" s="263"/>
      <c r="T54" s="263"/>
      <c r="U54" s="263"/>
      <c r="V54" s="263"/>
      <c r="W54" s="263"/>
      <c r="X54" s="263"/>
      <c r="Y54" s="263"/>
      <c r="Z54" s="263"/>
      <c r="AA54" s="263"/>
      <c r="AB54" s="263"/>
      <c r="AC54" s="263"/>
      <c r="AD54" s="263"/>
      <c r="AE54" s="263"/>
      <c r="AF54" s="263"/>
      <c r="AG54" s="263"/>
      <c r="AH54" s="263"/>
      <c r="AI54" s="263"/>
      <c r="AJ54" s="263"/>
      <c r="AK54" s="263"/>
      <c r="AL54" s="263"/>
      <c r="AM54" s="263"/>
      <c r="AN54" s="263"/>
      <c r="AO54" s="263"/>
      <c r="AP54" s="263"/>
      <c r="AQ54" s="263"/>
      <c r="AR54" s="263"/>
      <c r="AS54" s="263"/>
      <c r="AT54" s="263"/>
      <c r="AU54" s="263"/>
      <c r="AV54" s="263"/>
      <c r="AW54" s="263"/>
      <c r="AX54" s="263"/>
      <c r="AY54" s="263"/>
      <c r="AZ54" s="263"/>
      <c r="BA54" s="263"/>
      <c r="BB54" s="263"/>
      <c r="BC54" s="263"/>
      <c r="BD54" s="263"/>
      <c r="BE54" s="263"/>
      <c r="BF54" s="263"/>
      <c r="BG54" s="263"/>
    </row>
    <row r="55" spans="1:59" x14ac:dyDescent="0.3">
      <c r="A55" s="163" t="s">
        <v>263</v>
      </c>
      <c r="B55" s="164"/>
      <c r="C55" s="165"/>
      <c r="D55" s="165"/>
      <c r="E55" s="165"/>
      <c r="F55" s="165"/>
      <c r="G55" s="165"/>
      <c r="H55" s="165"/>
      <c r="I55" s="165"/>
    </row>
    <row r="56" spans="1:59" ht="15" thickBot="1" x14ac:dyDescent="0.35">
      <c r="A56" s="166"/>
      <c r="B56" s="164"/>
      <c r="C56" s="165"/>
      <c r="D56" s="165"/>
      <c r="E56" s="165"/>
      <c r="F56" s="165"/>
      <c r="G56" s="165"/>
      <c r="H56" s="160"/>
      <c r="I56" s="160" t="s">
        <v>310</v>
      </c>
    </row>
    <row r="57" spans="1:59" ht="15" thickBot="1" x14ac:dyDescent="0.35">
      <c r="A57" s="648" t="s">
        <v>4</v>
      </c>
      <c r="B57" s="650" t="s">
        <v>230</v>
      </c>
      <c r="C57" s="638" t="s">
        <v>264</v>
      </c>
      <c r="D57" s="639"/>
      <c r="E57" s="639"/>
      <c r="F57" s="639"/>
      <c r="G57" s="639"/>
      <c r="H57" s="639"/>
      <c r="I57" s="640"/>
      <c r="J57" s="551"/>
      <c r="K57" s="273"/>
      <c r="L57" s="273"/>
      <c r="M57" s="515"/>
      <c r="N57" s="515"/>
      <c r="O57" s="515"/>
      <c r="P57" s="515"/>
      <c r="Q57" s="515"/>
      <c r="R57" s="515"/>
    </row>
    <row r="58" spans="1:59" ht="15" customHeight="1" x14ac:dyDescent="0.3">
      <c r="A58" s="649"/>
      <c r="B58" s="651"/>
      <c r="C58" s="641" t="s">
        <v>309</v>
      </c>
      <c r="D58" s="643" t="s">
        <v>265</v>
      </c>
      <c r="E58" s="644"/>
      <c r="F58" s="644"/>
      <c r="G58" s="644"/>
      <c r="H58" s="645" t="s">
        <v>233</v>
      </c>
      <c r="I58" s="646" t="s">
        <v>234</v>
      </c>
      <c r="J58" s="558"/>
      <c r="K58" s="513"/>
      <c r="L58" s="514"/>
      <c r="M58" s="273"/>
      <c r="N58" s="515"/>
      <c r="O58" s="515"/>
      <c r="P58" s="515"/>
      <c r="Q58" s="273"/>
      <c r="R58" s="273"/>
    </row>
    <row r="59" spans="1:59" ht="30.75" customHeight="1" x14ac:dyDescent="0.3">
      <c r="A59" s="649"/>
      <c r="B59" s="651"/>
      <c r="C59" s="642"/>
      <c r="D59" s="430" t="s">
        <v>266</v>
      </c>
      <c r="E59" s="431" t="s">
        <v>236</v>
      </c>
      <c r="F59" s="431" t="s">
        <v>237</v>
      </c>
      <c r="G59" s="431" t="s">
        <v>238</v>
      </c>
      <c r="H59" s="644"/>
      <c r="I59" s="647"/>
      <c r="J59" s="558"/>
      <c r="K59" s="513"/>
      <c r="L59" s="514"/>
      <c r="M59" s="272"/>
      <c r="N59" s="272"/>
      <c r="O59" s="272"/>
      <c r="P59" s="272"/>
      <c r="Q59" s="515"/>
      <c r="R59" s="515"/>
    </row>
    <row r="60" spans="1:59" ht="15" thickBot="1" x14ac:dyDescent="0.35">
      <c r="A60" s="200" t="s">
        <v>239</v>
      </c>
      <c r="B60" s="244" t="s">
        <v>240</v>
      </c>
      <c r="C60" s="247" t="s">
        <v>241</v>
      </c>
      <c r="D60" s="246" t="s">
        <v>242</v>
      </c>
      <c r="E60" s="167" t="s">
        <v>243</v>
      </c>
      <c r="F60" s="167" t="s">
        <v>244</v>
      </c>
      <c r="G60" s="167" t="s">
        <v>245</v>
      </c>
      <c r="H60" s="167" t="s">
        <v>246</v>
      </c>
      <c r="I60" s="168" t="s">
        <v>247</v>
      </c>
      <c r="J60" s="552"/>
      <c r="K60" s="461"/>
      <c r="L60" s="462"/>
      <c r="M60" s="462"/>
      <c r="N60" s="462"/>
      <c r="O60" s="462"/>
      <c r="P60" s="462"/>
      <c r="Q60" s="462"/>
      <c r="R60" s="462"/>
    </row>
    <row r="61" spans="1:59" ht="43.2" customHeight="1" x14ac:dyDescent="0.3">
      <c r="A61" s="169"/>
      <c r="B61" s="248" t="s">
        <v>267</v>
      </c>
      <c r="C61" s="352">
        <f t="shared" ref="C61:C67" si="23">SUM(D61:I61)</f>
        <v>495676525</v>
      </c>
      <c r="D61" s="353">
        <f t="shared" ref="D61:I61" si="24">D233+D62</f>
        <v>0</v>
      </c>
      <c r="E61" s="354">
        <f t="shared" si="24"/>
        <v>7096980</v>
      </c>
      <c r="F61" s="354">
        <f t="shared" si="24"/>
        <v>300000</v>
      </c>
      <c r="G61" s="354">
        <f t="shared" si="24"/>
        <v>270775000</v>
      </c>
      <c r="H61" s="354">
        <f t="shared" si="24"/>
        <v>0</v>
      </c>
      <c r="I61" s="355">
        <f t="shared" si="24"/>
        <v>217504545</v>
      </c>
      <c r="J61" s="559"/>
      <c r="K61" s="472"/>
      <c r="L61" s="211"/>
      <c r="M61" s="211"/>
      <c r="N61" s="211"/>
      <c r="O61" s="211"/>
      <c r="P61" s="211"/>
      <c r="Q61" s="211"/>
      <c r="R61" s="211"/>
    </row>
    <row r="62" spans="1:59" ht="17.25" customHeight="1" x14ac:dyDescent="0.3">
      <c r="A62" s="170">
        <v>400000</v>
      </c>
      <c r="B62" s="249" t="s">
        <v>268</v>
      </c>
      <c r="C62" s="356">
        <f>SUM(D62:I62)</f>
        <v>417524797</v>
      </c>
      <c r="D62" s="357">
        <f t="shared" ref="D62:I62" si="25">D63+D88+D207+D209+D222</f>
        <v>0</v>
      </c>
      <c r="E62" s="358">
        <f t="shared" si="25"/>
        <v>0</v>
      </c>
      <c r="F62" s="358">
        <f t="shared" si="25"/>
        <v>300000</v>
      </c>
      <c r="G62" s="358">
        <f t="shared" si="25"/>
        <v>270775000</v>
      </c>
      <c r="H62" s="358">
        <f t="shared" si="25"/>
        <v>0</v>
      </c>
      <c r="I62" s="359">
        <f t="shared" si="25"/>
        <v>146449797</v>
      </c>
      <c r="J62" s="559"/>
      <c r="K62" s="210"/>
      <c r="L62" s="211"/>
      <c r="M62" s="211"/>
      <c r="N62" s="211"/>
      <c r="O62" s="211"/>
      <c r="P62" s="211"/>
      <c r="Q62" s="211"/>
      <c r="R62" s="211"/>
    </row>
    <row r="63" spans="1:59" ht="17.25" customHeight="1" x14ac:dyDescent="0.3">
      <c r="A63" s="171">
        <v>410000</v>
      </c>
      <c r="B63" s="237" t="s">
        <v>269</v>
      </c>
      <c r="C63" s="242">
        <f t="shared" si="23"/>
        <v>241965000</v>
      </c>
      <c r="D63" s="360">
        <f t="shared" ref="D63:I63" si="26">D64+D68+D71+D75+D85</f>
        <v>0</v>
      </c>
      <c r="E63" s="361">
        <f t="shared" si="26"/>
        <v>0</v>
      </c>
      <c r="F63" s="361">
        <f t="shared" si="26"/>
        <v>300000</v>
      </c>
      <c r="G63" s="361">
        <f t="shared" si="26"/>
        <v>230500000</v>
      </c>
      <c r="H63" s="361">
        <f t="shared" si="26"/>
        <v>0</v>
      </c>
      <c r="I63" s="362">
        <f t="shared" si="26"/>
        <v>11165000</v>
      </c>
      <c r="J63" s="553"/>
      <c r="K63" s="473"/>
      <c r="L63" s="474"/>
      <c r="M63" s="475"/>
      <c r="N63" s="475"/>
      <c r="O63" s="475"/>
      <c r="P63" s="475"/>
      <c r="Q63" s="475"/>
      <c r="R63" s="475"/>
    </row>
    <row r="64" spans="1:59" ht="17.25" customHeight="1" x14ac:dyDescent="0.3">
      <c r="A64" s="171">
        <v>411000</v>
      </c>
      <c r="B64" s="238" t="s">
        <v>270</v>
      </c>
      <c r="C64" s="242">
        <f>SUM(D64:I64)</f>
        <v>199000000</v>
      </c>
      <c r="D64" s="241">
        <f>D66+D67</f>
        <v>0</v>
      </c>
      <c r="E64" s="161">
        <f t="shared" ref="E64:I64" si="27">E66+E67</f>
        <v>0</v>
      </c>
      <c r="F64" s="161">
        <f t="shared" si="27"/>
        <v>0</v>
      </c>
      <c r="G64" s="161">
        <f t="shared" si="27"/>
        <v>196000000</v>
      </c>
      <c r="H64" s="161">
        <f t="shared" si="27"/>
        <v>0</v>
      </c>
      <c r="I64" s="162">
        <f t="shared" si="27"/>
        <v>3000000</v>
      </c>
      <c r="J64" s="553"/>
      <c r="K64" s="273"/>
      <c r="L64" s="474"/>
      <c r="M64" s="474"/>
      <c r="N64" s="474"/>
      <c r="O64" s="474"/>
      <c r="P64" s="474"/>
      <c r="Q64" s="474"/>
      <c r="R64" s="474"/>
    </row>
    <row r="65" spans="1:18" ht="17.25" customHeight="1" x14ac:dyDescent="0.3">
      <c r="A65" s="285">
        <v>411100</v>
      </c>
      <c r="B65" s="286" t="s">
        <v>320</v>
      </c>
      <c r="C65" s="287">
        <f>SUM(D65:I65)</f>
        <v>199000000</v>
      </c>
      <c r="D65" s="291">
        <f t="shared" ref="D65:I65" si="28">SUM(D66:D67)</f>
        <v>0</v>
      </c>
      <c r="E65" s="292">
        <f t="shared" si="28"/>
        <v>0</v>
      </c>
      <c r="F65" s="292">
        <f t="shared" si="28"/>
        <v>0</v>
      </c>
      <c r="G65" s="292">
        <f t="shared" si="28"/>
        <v>196000000</v>
      </c>
      <c r="H65" s="292">
        <f t="shared" si="28"/>
        <v>0</v>
      </c>
      <c r="I65" s="293">
        <f t="shared" si="28"/>
        <v>3000000</v>
      </c>
      <c r="J65" s="554"/>
      <c r="K65" s="458"/>
      <c r="L65" s="476"/>
      <c r="M65" s="476"/>
      <c r="N65" s="476"/>
      <c r="O65" s="476"/>
      <c r="P65" s="476"/>
      <c r="Q65" s="476"/>
      <c r="R65" s="476"/>
    </row>
    <row r="66" spans="1:18" ht="17.25" customHeight="1" x14ac:dyDescent="0.3">
      <c r="A66" s="173">
        <v>411111</v>
      </c>
      <c r="B66" s="227" t="s">
        <v>28</v>
      </c>
      <c r="C66" s="242">
        <f>SUM(D66:I66)</f>
        <v>198000000</v>
      </c>
      <c r="D66" s="326"/>
      <c r="E66" s="327"/>
      <c r="F66" s="327"/>
      <c r="G66" s="327">
        <v>195000000</v>
      </c>
      <c r="H66" s="327"/>
      <c r="I66" s="325">
        <v>3000000</v>
      </c>
      <c r="J66" s="555"/>
      <c r="K66" s="218"/>
      <c r="L66" s="474"/>
      <c r="M66" s="477"/>
      <c r="N66" s="477"/>
      <c r="O66" s="477"/>
      <c r="P66" s="477"/>
      <c r="Q66" s="477"/>
      <c r="R66" s="477"/>
    </row>
    <row r="67" spans="1:18" ht="17.25" customHeight="1" x14ac:dyDescent="0.3">
      <c r="A67" s="173">
        <v>411117</v>
      </c>
      <c r="B67" s="227" t="s">
        <v>179</v>
      </c>
      <c r="C67" s="242">
        <f t="shared" si="23"/>
        <v>1000000</v>
      </c>
      <c r="D67" s="326"/>
      <c r="E67" s="327"/>
      <c r="F67" s="327"/>
      <c r="G67" s="327">
        <v>1000000</v>
      </c>
      <c r="H67" s="327"/>
      <c r="I67" s="325"/>
      <c r="J67" s="555"/>
      <c r="K67" s="218"/>
      <c r="L67" s="474"/>
      <c r="M67" s="477"/>
      <c r="N67" s="477"/>
      <c r="O67" s="477"/>
      <c r="P67" s="477"/>
      <c r="Q67" s="477"/>
      <c r="R67" s="477"/>
    </row>
    <row r="68" spans="1:18" ht="17.25" customHeight="1" x14ac:dyDescent="0.3">
      <c r="A68" s="171">
        <v>412000</v>
      </c>
      <c r="B68" s="238" t="s">
        <v>271</v>
      </c>
      <c r="C68" s="242">
        <f>SUM(D68:I68)</f>
        <v>33015000</v>
      </c>
      <c r="D68" s="241">
        <f t="shared" ref="D68:I68" si="29">SUM(D69:D70)</f>
        <v>0</v>
      </c>
      <c r="E68" s="161">
        <f t="shared" si="29"/>
        <v>0</v>
      </c>
      <c r="F68" s="161">
        <f t="shared" si="29"/>
        <v>0</v>
      </c>
      <c r="G68" s="161">
        <f t="shared" si="29"/>
        <v>32500000</v>
      </c>
      <c r="H68" s="161">
        <f t="shared" si="29"/>
        <v>0</v>
      </c>
      <c r="I68" s="162">
        <f t="shared" si="29"/>
        <v>515000</v>
      </c>
      <c r="J68" s="553"/>
      <c r="K68" s="273"/>
      <c r="L68" s="474"/>
      <c r="M68" s="474"/>
      <c r="N68" s="474"/>
      <c r="O68" s="474"/>
      <c r="P68" s="474"/>
      <c r="Q68" s="474"/>
      <c r="R68" s="474"/>
    </row>
    <row r="69" spans="1:18" ht="17.25" customHeight="1" x14ac:dyDescent="0.3">
      <c r="A69" s="301">
        <v>412111</v>
      </c>
      <c r="B69" s="302" t="s">
        <v>154</v>
      </c>
      <c r="C69" s="287">
        <f t="shared" ref="C69:C205" si="30">SUM(D69:I69)</f>
        <v>23360000</v>
      </c>
      <c r="D69" s="288"/>
      <c r="E69" s="289"/>
      <c r="F69" s="289"/>
      <c r="G69" s="289">
        <v>23000000</v>
      </c>
      <c r="H69" s="289"/>
      <c r="I69" s="290">
        <v>360000</v>
      </c>
      <c r="J69" s="560"/>
      <c r="K69" s="452"/>
      <c r="L69" s="476"/>
      <c r="M69" s="478"/>
      <c r="N69" s="478"/>
      <c r="O69" s="478"/>
      <c r="P69" s="478"/>
      <c r="Q69" s="478"/>
      <c r="R69" s="478"/>
    </row>
    <row r="70" spans="1:18" ht="17.25" customHeight="1" x14ac:dyDescent="0.3">
      <c r="A70" s="301">
        <v>412211</v>
      </c>
      <c r="B70" s="302" t="s">
        <v>155</v>
      </c>
      <c r="C70" s="287">
        <f t="shared" si="30"/>
        <v>9655000</v>
      </c>
      <c r="D70" s="288"/>
      <c r="E70" s="289"/>
      <c r="F70" s="289"/>
      <c r="G70" s="289">
        <v>9500000</v>
      </c>
      <c r="H70" s="289"/>
      <c r="I70" s="290">
        <v>155000</v>
      </c>
      <c r="J70" s="560"/>
      <c r="K70" s="452"/>
      <c r="L70" s="476"/>
      <c r="M70" s="478"/>
      <c r="N70" s="478"/>
      <c r="O70" s="478"/>
      <c r="P70" s="478"/>
      <c r="Q70" s="478"/>
      <c r="R70" s="478"/>
    </row>
    <row r="71" spans="1:18" ht="17.25" customHeight="1" x14ac:dyDescent="0.3">
      <c r="A71" s="171">
        <v>413000</v>
      </c>
      <c r="B71" s="238" t="s">
        <v>272</v>
      </c>
      <c r="C71" s="236">
        <f>SUM(D71:I71)</f>
        <v>4450000</v>
      </c>
      <c r="D71" s="241">
        <f>D73+D74</f>
        <v>0</v>
      </c>
      <c r="E71" s="161">
        <f t="shared" ref="E71:I71" si="31">E73+E74</f>
        <v>0</v>
      </c>
      <c r="F71" s="161">
        <f t="shared" si="31"/>
        <v>0</v>
      </c>
      <c r="G71" s="161">
        <f t="shared" si="31"/>
        <v>1000000</v>
      </c>
      <c r="H71" s="161">
        <f t="shared" si="31"/>
        <v>0</v>
      </c>
      <c r="I71" s="162">
        <f t="shared" si="31"/>
        <v>3450000</v>
      </c>
      <c r="J71" s="553"/>
      <c r="K71" s="273"/>
      <c r="L71" s="222"/>
      <c r="M71" s="474"/>
      <c r="N71" s="474"/>
      <c r="O71" s="474"/>
      <c r="P71" s="474"/>
      <c r="Q71" s="474"/>
      <c r="R71" s="474"/>
    </row>
    <row r="72" spans="1:18" ht="17.25" customHeight="1" x14ac:dyDescent="0.3">
      <c r="A72" s="283">
        <v>413100</v>
      </c>
      <c r="B72" s="284" t="s">
        <v>349</v>
      </c>
      <c r="C72" s="287">
        <f>SUM(D72:I72)</f>
        <v>4450000</v>
      </c>
      <c r="D72" s="291">
        <f>SUM(D73:D74)</f>
        <v>0</v>
      </c>
      <c r="E72" s="291">
        <f t="shared" ref="E72:I72" si="32">SUM(E73:E74)</f>
        <v>0</v>
      </c>
      <c r="F72" s="291">
        <f t="shared" si="32"/>
        <v>0</v>
      </c>
      <c r="G72" s="291">
        <f t="shared" si="32"/>
        <v>1000000</v>
      </c>
      <c r="H72" s="291">
        <f t="shared" si="32"/>
        <v>0</v>
      </c>
      <c r="I72" s="294">
        <f t="shared" si="32"/>
        <v>3450000</v>
      </c>
      <c r="J72" s="554"/>
      <c r="K72" s="458"/>
      <c r="L72" s="476"/>
      <c r="M72" s="476"/>
      <c r="N72" s="476"/>
      <c r="O72" s="476"/>
      <c r="P72" s="476"/>
      <c r="Q72" s="476"/>
      <c r="R72" s="476"/>
    </row>
    <row r="73" spans="1:18" ht="17.25" customHeight="1" x14ac:dyDescent="0.3">
      <c r="A73" s="173">
        <v>413142</v>
      </c>
      <c r="B73" s="227" t="s">
        <v>31</v>
      </c>
      <c r="C73" s="236">
        <f t="shared" si="30"/>
        <v>600000</v>
      </c>
      <c r="D73" s="326"/>
      <c r="E73" s="327"/>
      <c r="F73" s="327"/>
      <c r="G73" s="327"/>
      <c r="H73" s="327"/>
      <c r="I73" s="325">
        <v>600000</v>
      </c>
      <c r="J73" s="555"/>
      <c r="K73" s="218"/>
      <c r="L73" s="222"/>
      <c r="M73" s="477"/>
      <c r="N73" s="477"/>
      <c r="O73" s="477"/>
      <c r="P73" s="477"/>
      <c r="Q73" s="477"/>
      <c r="R73" s="477"/>
    </row>
    <row r="74" spans="1:18" ht="17.25" customHeight="1" x14ac:dyDescent="0.3">
      <c r="A74" s="173">
        <v>413151</v>
      </c>
      <c r="B74" s="227" t="s">
        <v>156</v>
      </c>
      <c r="C74" s="236">
        <f t="shared" si="30"/>
        <v>3850000</v>
      </c>
      <c r="D74" s="326"/>
      <c r="E74" s="327"/>
      <c r="F74" s="327"/>
      <c r="G74" s="327">
        <v>1000000</v>
      </c>
      <c r="H74" s="327"/>
      <c r="I74" s="325">
        <v>2850000</v>
      </c>
      <c r="J74" s="555"/>
      <c r="K74" s="218"/>
      <c r="L74" s="222"/>
      <c r="M74" s="477"/>
      <c r="N74" s="477"/>
      <c r="O74" s="477"/>
      <c r="P74" s="477"/>
      <c r="Q74" s="477"/>
      <c r="R74" s="477"/>
    </row>
    <row r="75" spans="1:18" ht="17.25" customHeight="1" x14ac:dyDescent="0.3">
      <c r="A75" s="171">
        <v>414000</v>
      </c>
      <c r="B75" s="238" t="s">
        <v>273</v>
      </c>
      <c r="C75" s="236">
        <f>SUM(D75:I75)</f>
        <v>3000000</v>
      </c>
      <c r="D75" s="241">
        <f>SUM(D76)+D78+D81</f>
        <v>0</v>
      </c>
      <c r="E75" s="241">
        <f t="shared" ref="E75:I75" si="33">SUM(E76)+E78+E81</f>
        <v>0</v>
      </c>
      <c r="F75" s="241">
        <f t="shared" si="33"/>
        <v>300000</v>
      </c>
      <c r="G75" s="241">
        <f t="shared" si="33"/>
        <v>0</v>
      </c>
      <c r="H75" s="241">
        <f t="shared" si="33"/>
        <v>0</v>
      </c>
      <c r="I75" s="282">
        <f t="shared" si="33"/>
        <v>2700000</v>
      </c>
      <c r="J75" s="553"/>
      <c r="K75" s="273"/>
      <c r="L75" s="222"/>
      <c r="M75" s="474"/>
      <c r="N75" s="474"/>
      <c r="O75" s="474"/>
      <c r="P75" s="474"/>
      <c r="Q75" s="474"/>
      <c r="R75" s="474"/>
    </row>
    <row r="76" spans="1:18" ht="17.25" customHeight="1" x14ac:dyDescent="0.3">
      <c r="A76" s="285">
        <v>414100</v>
      </c>
      <c r="B76" s="286" t="s">
        <v>322</v>
      </c>
      <c r="C76" s="287">
        <f>SUM(D76:I76)</f>
        <v>300000</v>
      </c>
      <c r="D76" s="291">
        <f>SUM(D77)</f>
        <v>0</v>
      </c>
      <c r="E76" s="291">
        <f t="shared" ref="E76:I76" si="34">SUM(E77)</f>
        <v>0</v>
      </c>
      <c r="F76" s="291">
        <f t="shared" si="34"/>
        <v>300000</v>
      </c>
      <c r="G76" s="291">
        <f t="shared" si="34"/>
        <v>0</v>
      </c>
      <c r="H76" s="291">
        <f t="shared" si="34"/>
        <v>0</v>
      </c>
      <c r="I76" s="294">
        <f t="shared" si="34"/>
        <v>0</v>
      </c>
      <c r="J76" s="554"/>
      <c r="K76" s="458"/>
      <c r="L76" s="476"/>
      <c r="M76" s="476"/>
      <c r="N76" s="476"/>
      <c r="O76" s="476"/>
      <c r="P76" s="476"/>
      <c r="Q76" s="476"/>
      <c r="R76" s="476"/>
    </row>
    <row r="77" spans="1:18" ht="17.25" customHeight="1" x14ac:dyDescent="0.3">
      <c r="A77" s="173">
        <v>414111</v>
      </c>
      <c r="B77" s="227" t="s">
        <v>33</v>
      </c>
      <c r="C77" s="243">
        <f t="shared" si="30"/>
        <v>300000</v>
      </c>
      <c r="D77" s="326"/>
      <c r="E77" s="327"/>
      <c r="F77" s="327">
        <v>300000</v>
      </c>
      <c r="G77" s="327"/>
      <c r="H77" s="327"/>
      <c r="I77" s="325"/>
      <c r="J77" s="555"/>
      <c r="K77" s="218"/>
      <c r="L77" s="219"/>
      <c r="M77" s="477"/>
      <c r="N77" s="477"/>
      <c r="O77" s="477"/>
      <c r="P77" s="477"/>
      <c r="Q77" s="477"/>
      <c r="R77" s="477"/>
    </row>
    <row r="78" spans="1:18" ht="17.25" customHeight="1" x14ac:dyDescent="0.3">
      <c r="A78" s="285">
        <v>414300</v>
      </c>
      <c r="B78" s="286" t="s">
        <v>321</v>
      </c>
      <c r="C78" s="287">
        <f>SUM(D78:I78)</f>
        <v>2600000</v>
      </c>
      <c r="D78" s="307">
        <f>SUM(D79:D80)</f>
        <v>0</v>
      </c>
      <c r="E78" s="307">
        <f t="shared" ref="E78:I78" si="35">SUM(E79:E80)</f>
        <v>0</v>
      </c>
      <c r="F78" s="307">
        <f t="shared" si="35"/>
        <v>0</v>
      </c>
      <c r="G78" s="307">
        <f t="shared" si="35"/>
        <v>0</v>
      </c>
      <c r="H78" s="307">
        <f t="shared" si="35"/>
        <v>0</v>
      </c>
      <c r="I78" s="308">
        <f t="shared" si="35"/>
        <v>2600000</v>
      </c>
      <c r="J78" s="554"/>
      <c r="K78" s="458"/>
      <c r="L78" s="476"/>
      <c r="M78" s="478"/>
      <c r="N78" s="478"/>
      <c r="O78" s="478"/>
      <c r="P78" s="478"/>
      <c r="Q78" s="478"/>
      <c r="R78" s="478"/>
    </row>
    <row r="79" spans="1:18" ht="17.25" customHeight="1" x14ac:dyDescent="0.3">
      <c r="A79" s="173">
        <v>414311</v>
      </c>
      <c r="B79" s="227" t="s">
        <v>34</v>
      </c>
      <c r="C79" s="243">
        <f t="shared" si="30"/>
        <v>2500000</v>
      </c>
      <c r="D79" s="326"/>
      <c r="E79" s="327"/>
      <c r="F79" s="327"/>
      <c r="G79" s="327"/>
      <c r="H79" s="327"/>
      <c r="I79" s="325">
        <v>2500000</v>
      </c>
      <c r="J79" s="555"/>
      <c r="K79" s="218"/>
      <c r="L79" s="219"/>
      <c r="M79" s="477"/>
      <c r="N79" s="477"/>
      <c r="O79" s="477"/>
      <c r="P79" s="477"/>
      <c r="Q79" s="477"/>
      <c r="R79" s="477"/>
    </row>
    <row r="80" spans="1:18" ht="17.25" customHeight="1" x14ac:dyDescent="0.3">
      <c r="A80" s="173">
        <v>414314</v>
      </c>
      <c r="B80" s="227" t="s">
        <v>35</v>
      </c>
      <c r="C80" s="243">
        <f t="shared" si="30"/>
        <v>100000</v>
      </c>
      <c r="D80" s="326"/>
      <c r="E80" s="327"/>
      <c r="F80" s="327"/>
      <c r="G80" s="327"/>
      <c r="H80" s="327"/>
      <c r="I80" s="325">
        <v>100000</v>
      </c>
      <c r="J80" s="555"/>
      <c r="K80" s="218"/>
      <c r="L80" s="219"/>
      <c r="M80" s="477"/>
      <c r="N80" s="477"/>
      <c r="O80" s="477"/>
      <c r="P80" s="477"/>
      <c r="Q80" s="477"/>
      <c r="R80" s="477"/>
    </row>
    <row r="81" spans="1:18" ht="17.25" customHeight="1" x14ac:dyDescent="0.3">
      <c r="A81" s="309">
        <v>414400</v>
      </c>
      <c r="B81" s="310" t="s">
        <v>323</v>
      </c>
      <c r="C81" s="363">
        <f>SUM(D81:I81)</f>
        <v>100000</v>
      </c>
      <c r="D81" s="364">
        <f>SUM(D82)</f>
        <v>0</v>
      </c>
      <c r="E81" s="364">
        <f t="shared" ref="E81:I81" si="36">SUM(E82)</f>
        <v>0</v>
      </c>
      <c r="F81" s="364">
        <f t="shared" si="36"/>
        <v>0</v>
      </c>
      <c r="G81" s="364">
        <f t="shared" si="36"/>
        <v>0</v>
      </c>
      <c r="H81" s="364">
        <f t="shared" si="36"/>
        <v>0</v>
      </c>
      <c r="I81" s="365">
        <f t="shared" si="36"/>
        <v>100000</v>
      </c>
      <c r="J81" s="561"/>
      <c r="K81" s="480"/>
      <c r="L81" s="481"/>
      <c r="M81" s="482"/>
      <c r="N81" s="482"/>
      <c r="O81" s="482"/>
      <c r="P81" s="482"/>
      <c r="Q81" s="482"/>
      <c r="R81" s="482"/>
    </row>
    <row r="82" spans="1:18" ht="17.25" customHeight="1" x14ac:dyDescent="0.3">
      <c r="A82" s="278">
        <v>414411</v>
      </c>
      <c r="B82" s="279" t="s">
        <v>124</v>
      </c>
      <c r="C82" s="243">
        <f t="shared" si="30"/>
        <v>100000</v>
      </c>
      <c r="D82" s="329"/>
      <c r="E82" s="330"/>
      <c r="F82" s="330"/>
      <c r="G82" s="330"/>
      <c r="H82" s="330"/>
      <c r="I82" s="331">
        <v>100000</v>
      </c>
      <c r="J82" s="562"/>
      <c r="K82" s="454"/>
      <c r="L82" s="219"/>
      <c r="M82" s="483"/>
      <c r="N82" s="483"/>
      <c r="O82" s="483"/>
      <c r="P82" s="483"/>
      <c r="Q82" s="483"/>
      <c r="R82" s="483"/>
    </row>
    <row r="83" spans="1:18" ht="17.25" customHeight="1" x14ac:dyDescent="0.3">
      <c r="A83" s="171">
        <v>415000</v>
      </c>
      <c r="B83" s="238" t="s">
        <v>274</v>
      </c>
      <c r="C83" s="236">
        <f>SUM(D83:I83)</f>
        <v>0</v>
      </c>
      <c r="D83" s="234">
        <f>D84</f>
        <v>0</v>
      </c>
      <c r="E83" s="198">
        <f t="shared" ref="E83:I83" si="37">E84</f>
        <v>0</v>
      </c>
      <c r="F83" s="198">
        <f t="shared" si="37"/>
        <v>0</v>
      </c>
      <c r="G83" s="198">
        <f t="shared" si="37"/>
        <v>0</v>
      </c>
      <c r="H83" s="198">
        <f t="shared" si="37"/>
        <v>0</v>
      </c>
      <c r="I83" s="216">
        <f t="shared" si="37"/>
        <v>0</v>
      </c>
      <c r="J83" s="553"/>
      <c r="K83" s="273"/>
      <c r="L83" s="222"/>
      <c r="M83" s="222"/>
      <c r="N83" s="222"/>
      <c r="O83" s="222"/>
      <c r="P83" s="222"/>
      <c r="Q83" s="222"/>
      <c r="R83" s="222"/>
    </row>
    <row r="84" spans="1:18" ht="17.25" customHeight="1" x14ac:dyDescent="0.3">
      <c r="A84" s="283">
        <v>415100</v>
      </c>
      <c r="B84" s="284" t="s">
        <v>275</v>
      </c>
      <c r="C84" s="287">
        <f>SUM(D84:I84)</f>
        <v>0</v>
      </c>
      <c r="D84" s="288"/>
      <c r="E84" s="289"/>
      <c r="F84" s="289"/>
      <c r="G84" s="289"/>
      <c r="H84" s="289"/>
      <c r="I84" s="290"/>
      <c r="J84" s="554"/>
      <c r="K84" s="458"/>
      <c r="L84" s="476"/>
      <c r="M84" s="478"/>
      <c r="N84" s="478"/>
      <c r="O84" s="478"/>
      <c r="P84" s="478"/>
      <c r="Q84" s="478"/>
      <c r="R84" s="478"/>
    </row>
    <row r="85" spans="1:18" ht="17.25" customHeight="1" x14ac:dyDescent="0.3">
      <c r="A85" s="171">
        <v>416000</v>
      </c>
      <c r="B85" s="238" t="s">
        <v>276</v>
      </c>
      <c r="C85" s="236">
        <f t="shared" si="30"/>
        <v>2500000</v>
      </c>
      <c r="D85" s="241">
        <f>D87</f>
        <v>0</v>
      </c>
      <c r="E85" s="161">
        <f t="shared" ref="E85:I85" si="38">E87</f>
        <v>0</v>
      </c>
      <c r="F85" s="161">
        <f t="shared" si="38"/>
        <v>0</v>
      </c>
      <c r="G85" s="161">
        <f t="shared" si="38"/>
        <v>1000000</v>
      </c>
      <c r="H85" s="161">
        <f t="shared" si="38"/>
        <v>0</v>
      </c>
      <c r="I85" s="162">
        <f t="shared" si="38"/>
        <v>1500000</v>
      </c>
      <c r="J85" s="553"/>
      <c r="K85" s="273"/>
      <c r="L85" s="222"/>
      <c r="M85" s="474"/>
      <c r="N85" s="474"/>
      <c r="O85" s="474"/>
      <c r="P85" s="474"/>
      <c r="Q85" s="474"/>
      <c r="R85" s="474"/>
    </row>
    <row r="86" spans="1:18" ht="17.25" customHeight="1" x14ac:dyDescent="0.3">
      <c r="A86" s="283">
        <v>416100</v>
      </c>
      <c r="B86" s="284" t="s">
        <v>350</v>
      </c>
      <c r="C86" s="287">
        <f>SUM(D86:I86)</f>
        <v>2500000</v>
      </c>
      <c r="D86" s="291">
        <f>SUM(D87)</f>
        <v>0</v>
      </c>
      <c r="E86" s="291">
        <f t="shared" ref="E86:I86" si="39">SUM(E87)</f>
        <v>0</v>
      </c>
      <c r="F86" s="291">
        <f t="shared" si="39"/>
        <v>0</v>
      </c>
      <c r="G86" s="291">
        <f t="shared" si="39"/>
        <v>1000000</v>
      </c>
      <c r="H86" s="291">
        <f t="shared" si="39"/>
        <v>0</v>
      </c>
      <c r="I86" s="294">
        <f t="shared" si="39"/>
        <v>1500000</v>
      </c>
      <c r="J86" s="554"/>
      <c r="K86" s="458"/>
      <c r="L86" s="476"/>
      <c r="M86" s="476"/>
      <c r="N86" s="476"/>
      <c r="O86" s="476"/>
      <c r="P86" s="476"/>
      <c r="Q86" s="476"/>
      <c r="R86" s="476"/>
    </row>
    <row r="87" spans="1:18" ht="17.25" customHeight="1" x14ac:dyDescent="0.3">
      <c r="A87" s="177">
        <v>416111</v>
      </c>
      <c r="B87" s="231" t="s">
        <v>277</v>
      </c>
      <c r="C87" s="243">
        <f t="shared" si="30"/>
        <v>2500000</v>
      </c>
      <c r="D87" s="326"/>
      <c r="E87" s="327"/>
      <c r="F87" s="327"/>
      <c r="G87" s="327">
        <v>1000000</v>
      </c>
      <c r="H87" s="327"/>
      <c r="I87" s="325">
        <v>1500000</v>
      </c>
      <c r="J87" s="563"/>
      <c r="K87" s="267"/>
      <c r="L87" s="219"/>
      <c r="M87" s="477"/>
      <c r="N87" s="477"/>
      <c r="O87" s="477"/>
      <c r="P87" s="477"/>
      <c r="Q87" s="477"/>
      <c r="R87" s="477"/>
    </row>
    <row r="88" spans="1:18" ht="17.25" customHeight="1" x14ac:dyDescent="0.3">
      <c r="A88" s="178">
        <v>420000</v>
      </c>
      <c r="B88" s="237" t="s">
        <v>278</v>
      </c>
      <c r="C88" s="256">
        <f>SUM(D88:I88)</f>
        <v>167899530</v>
      </c>
      <c r="D88" s="252">
        <f t="shared" ref="D88:I88" si="40">D89+D119+D133+D167+D170+D183</f>
        <v>0</v>
      </c>
      <c r="E88" s="213">
        <f t="shared" si="40"/>
        <v>0</v>
      </c>
      <c r="F88" s="213">
        <f t="shared" si="40"/>
        <v>0</v>
      </c>
      <c r="G88" s="213">
        <f t="shared" si="40"/>
        <v>40275000</v>
      </c>
      <c r="H88" s="213">
        <f t="shared" si="40"/>
        <v>0</v>
      </c>
      <c r="I88" s="214">
        <f t="shared" si="40"/>
        <v>127624530</v>
      </c>
      <c r="J88" s="564"/>
      <c r="K88" s="473"/>
      <c r="L88" s="486"/>
      <c r="M88" s="487"/>
      <c r="N88" s="487"/>
      <c r="O88" s="487"/>
      <c r="P88" s="487"/>
      <c r="Q88" s="487"/>
      <c r="R88" s="487"/>
    </row>
    <row r="89" spans="1:18" ht="17.25" customHeight="1" x14ac:dyDescent="0.3">
      <c r="A89" s="171">
        <v>421000</v>
      </c>
      <c r="B89" s="238" t="s">
        <v>279</v>
      </c>
      <c r="C89" s="256">
        <f>SUM(D89:I89)</f>
        <v>38751450</v>
      </c>
      <c r="D89" s="253">
        <f>D90+D93+D102+D111+D117+D96</f>
        <v>0</v>
      </c>
      <c r="E89" s="215">
        <f>E90+E93+E102+E111+E117+E96</f>
        <v>0</v>
      </c>
      <c r="F89" s="215">
        <f>F90+F93+F102+F111+F117+F96</f>
        <v>0</v>
      </c>
      <c r="G89" s="215">
        <f>G90+G93+G102+G111+G117+G96</f>
        <v>15371000</v>
      </c>
      <c r="H89" s="215">
        <f>H90+H93+H102+H111+H117+H96</f>
        <v>0</v>
      </c>
      <c r="I89" s="281">
        <f>I90+I93+I96+I102+I111+I117</f>
        <v>23380450</v>
      </c>
      <c r="J89" s="553"/>
      <c r="K89" s="273"/>
      <c r="L89" s="486"/>
      <c r="M89" s="488"/>
      <c r="N89" s="488"/>
      <c r="O89" s="488"/>
      <c r="P89" s="488"/>
      <c r="Q89" s="488"/>
      <c r="R89" s="488"/>
    </row>
    <row r="90" spans="1:18" ht="17.25" customHeight="1" x14ac:dyDescent="0.3">
      <c r="A90" s="285">
        <v>421100</v>
      </c>
      <c r="B90" s="286" t="s">
        <v>324</v>
      </c>
      <c r="C90" s="311">
        <f>SUM(D90:I90)</f>
        <v>1030000</v>
      </c>
      <c r="D90" s="312">
        <f>SUM(D91:D92)</f>
        <v>0</v>
      </c>
      <c r="E90" s="312">
        <f t="shared" ref="E90:I90" si="41">SUM(E91:E92)</f>
        <v>0</v>
      </c>
      <c r="F90" s="312">
        <f>SUM(F91:F92)</f>
        <v>0</v>
      </c>
      <c r="G90" s="312">
        <f t="shared" si="41"/>
        <v>770000</v>
      </c>
      <c r="H90" s="312">
        <f t="shared" si="41"/>
        <v>0</v>
      </c>
      <c r="I90" s="313">
        <f t="shared" si="41"/>
        <v>260000</v>
      </c>
      <c r="J90" s="554"/>
      <c r="K90" s="458"/>
      <c r="L90" s="489"/>
      <c r="M90" s="489"/>
      <c r="N90" s="489"/>
      <c r="O90" s="489"/>
      <c r="P90" s="489"/>
      <c r="Q90" s="489"/>
      <c r="R90" s="489"/>
    </row>
    <row r="91" spans="1:18" ht="17.25" customHeight="1" x14ac:dyDescent="0.3">
      <c r="A91" s="173">
        <v>421111</v>
      </c>
      <c r="B91" s="227" t="s">
        <v>38</v>
      </c>
      <c r="C91" s="243">
        <f t="shared" ref="C91:C103" si="42">SUM(D91:I91)</f>
        <v>800000</v>
      </c>
      <c r="D91" s="326"/>
      <c r="E91" s="327"/>
      <c r="F91" s="327"/>
      <c r="G91" s="328">
        <v>600000</v>
      </c>
      <c r="H91" s="328"/>
      <c r="I91" s="324">
        <v>200000</v>
      </c>
      <c r="J91" s="555"/>
      <c r="K91" s="218"/>
      <c r="L91" s="219"/>
      <c r="M91" s="477"/>
      <c r="N91" s="477"/>
      <c r="O91" s="477"/>
      <c r="P91" s="490"/>
      <c r="Q91" s="490"/>
      <c r="R91" s="490"/>
    </row>
    <row r="92" spans="1:18" ht="17.25" customHeight="1" x14ac:dyDescent="0.3">
      <c r="A92" s="173">
        <v>421121</v>
      </c>
      <c r="B92" s="227" t="s">
        <v>39</v>
      </c>
      <c r="C92" s="243">
        <f t="shared" si="42"/>
        <v>230000</v>
      </c>
      <c r="D92" s="326"/>
      <c r="E92" s="327"/>
      <c r="F92" s="327"/>
      <c r="G92" s="328">
        <v>170000</v>
      </c>
      <c r="H92" s="328"/>
      <c r="I92" s="324">
        <v>60000</v>
      </c>
      <c r="J92" s="555"/>
      <c r="K92" s="218"/>
      <c r="L92" s="219"/>
      <c r="M92" s="477"/>
      <c r="N92" s="477"/>
      <c r="O92" s="477"/>
      <c r="P92" s="490"/>
      <c r="Q92" s="490"/>
      <c r="R92" s="490"/>
    </row>
    <row r="93" spans="1:18" ht="17.25" customHeight="1" x14ac:dyDescent="0.3">
      <c r="A93" s="285">
        <v>421200</v>
      </c>
      <c r="B93" s="286" t="s">
        <v>325</v>
      </c>
      <c r="C93" s="287">
        <f>SUM(D93:I93)</f>
        <v>30050000</v>
      </c>
      <c r="D93" s="291">
        <f>SUM(D94:D95)</f>
        <v>0</v>
      </c>
      <c r="E93" s="292">
        <f t="shared" ref="E93:I93" si="43">SUM(E94:E95)</f>
        <v>0</v>
      </c>
      <c r="F93" s="292">
        <f t="shared" si="43"/>
        <v>0</v>
      </c>
      <c r="G93" s="292">
        <f t="shared" si="43"/>
        <v>13000000</v>
      </c>
      <c r="H93" s="292">
        <f t="shared" si="43"/>
        <v>0</v>
      </c>
      <c r="I93" s="293">
        <f t="shared" si="43"/>
        <v>17050000</v>
      </c>
      <c r="J93" s="554"/>
      <c r="K93" s="458"/>
      <c r="L93" s="476"/>
      <c r="M93" s="476"/>
      <c r="N93" s="476"/>
      <c r="O93" s="476"/>
      <c r="P93" s="476"/>
      <c r="Q93" s="476"/>
      <c r="R93" s="476"/>
    </row>
    <row r="94" spans="1:18" ht="17.25" customHeight="1" x14ac:dyDescent="0.3">
      <c r="A94" s="173">
        <v>421211</v>
      </c>
      <c r="B94" s="227" t="s">
        <v>40</v>
      </c>
      <c r="C94" s="243">
        <f t="shared" si="42"/>
        <v>10800000</v>
      </c>
      <c r="D94" s="326"/>
      <c r="E94" s="327"/>
      <c r="F94" s="327"/>
      <c r="G94" s="328">
        <v>5000000</v>
      </c>
      <c r="H94" s="328"/>
      <c r="I94" s="324">
        <v>5800000</v>
      </c>
      <c r="J94" s="555"/>
      <c r="K94" s="218"/>
      <c r="L94" s="219"/>
      <c r="M94" s="477"/>
      <c r="N94" s="477"/>
      <c r="O94" s="477"/>
      <c r="P94" s="490"/>
      <c r="Q94" s="490"/>
      <c r="R94" s="490"/>
    </row>
    <row r="95" spans="1:18" ht="17.25" customHeight="1" x14ac:dyDescent="0.3">
      <c r="A95" s="173">
        <v>421221</v>
      </c>
      <c r="B95" s="227" t="s">
        <v>41</v>
      </c>
      <c r="C95" s="243">
        <f t="shared" si="42"/>
        <v>19250000</v>
      </c>
      <c r="D95" s="326"/>
      <c r="E95" s="327"/>
      <c r="F95" s="327"/>
      <c r="G95" s="328">
        <v>8000000</v>
      </c>
      <c r="H95" s="328"/>
      <c r="I95" s="324">
        <v>11250000</v>
      </c>
      <c r="J95" s="555"/>
      <c r="K95" s="218"/>
      <c r="L95" s="219"/>
      <c r="M95" s="477"/>
      <c r="N95" s="477"/>
      <c r="O95" s="477"/>
      <c r="P95" s="490"/>
      <c r="Q95" s="490"/>
      <c r="R95" s="490"/>
    </row>
    <row r="96" spans="1:18" ht="17.25" customHeight="1" x14ac:dyDescent="0.3">
      <c r="A96" s="285">
        <v>421300</v>
      </c>
      <c r="B96" s="286" t="s">
        <v>326</v>
      </c>
      <c r="C96" s="287">
        <f>SUM(D96:I96)</f>
        <v>4649450</v>
      </c>
      <c r="D96" s="291">
        <f>SUM(D97:D101)</f>
        <v>0</v>
      </c>
      <c r="E96" s="292">
        <f t="shared" ref="E96:H96" si="44">SUM(E97:E101)</f>
        <v>0</v>
      </c>
      <c r="F96" s="292">
        <f t="shared" si="44"/>
        <v>0</v>
      </c>
      <c r="G96" s="292">
        <f>SUM(G97:G101)</f>
        <v>950000</v>
      </c>
      <c r="H96" s="292">
        <f t="shared" si="44"/>
        <v>0</v>
      </c>
      <c r="I96" s="293">
        <f>SUM(I97:I101)</f>
        <v>3699450</v>
      </c>
      <c r="J96" s="554"/>
      <c r="K96" s="458"/>
      <c r="L96" s="476"/>
      <c r="M96" s="476"/>
      <c r="N96" s="476"/>
      <c r="O96" s="476"/>
      <c r="P96" s="476"/>
      <c r="Q96" s="476"/>
      <c r="R96" s="476"/>
    </row>
    <row r="97" spans="1:18" ht="17.25" customHeight="1" x14ac:dyDescent="0.3">
      <c r="A97" s="173">
        <v>421311</v>
      </c>
      <c r="B97" s="227" t="s">
        <v>176</v>
      </c>
      <c r="C97" s="243">
        <f t="shared" si="42"/>
        <v>100000</v>
      </c>
      <c r="D97" s="326"/>
      <c r="E97" s="327"/>
      <c r="F97" s="327"/>
      <c r="G97" s="328">
        <v>50000</v>
      </c>
      <c r="H97" s="328"/>
      <c r="I97" s="324">
        <v>50000</v>
      </c>
      <c r="J97" s="555"/>
      <c r="K97" s="218"/>
      <c r="L97" s="219"/>
      <c r="M97" s="477"/>
      <c r="N97" s="477"/>
      <c r="O97" s="477"/>
      <c r="P97" s="490"/>
      <c r="Q97" s="490"/>
      <c r="R97" s="490"/>
    </row>
    <row r="98" spans="1:18" ht="17.25" customHeight="1" x14ac:dyDescent="0.3">
      <c r="A98" s="173">
        <v>421321</v>
      </c>
      <c r="B98" s="227" t="s">
        <v>42</v>
      </c>
      <c r="C98" s="243">
        <f t="shared" si="42"/>
        <v>400000</v>
      </c>
      <c r="D98" s="326"/>
      <c r="E98" s="327"/>
      <c r="F98" s="327"/>
      <c r="G98" s="328">
        <v>100000</v>
      </c>
      <c r="H98" s="328"/>
      <c r="I98" s="324">
        <v>300000</v>
      </c>
      <c r="J98" s="555"/>
      <c r="K98" s="218"/>
      <c r="L98" s="219"/>
      <c r="M98" s="477"/>
      <c r="N98" s="477"/>
      <c r="O98" s="477"/>
      <c r="P98" s="490"/>
      <c r="Q98" s="490"/>
      <c r="R98" s="490"/>
    </row>
    <row r="99" spans="1:18" ht="17.25" customHeight="1" x14ac:dyDescent="0.3">
      <c r="A99" s="173">
        <v>421323</v>
      </c>
      <c r="B99" s="227" t="s">
        <v>135</v>
      </c>
      <c r="C99" s="243">
        <f t="shared" si="42"/>
        <v>3000000</v>
      </c>
      <c r="D99" s="326"/>
      <c r="E99" s="327"/>
      <c r="F99" s="327"/>
      <c r="G99" s="328">
        <v>500000</v>
      </c>
      <c r="H99" s="328"/>
      <c r="I99" s="324">
        <v>2500000</v>
      </c>
      <c r="J99" s="555"/>
      <c r="K99" s="218"/>
      <c r="L99" s="219"/>
      <c r="M99" s="477"/>
      <c r="N99" s="477"/>
      <c r="O99" s="477"/>
      <c r="P99" s="490"/>
      <c r="Q99" s="490"/>
      <c r="R99" s="490"/>
    </row>
    <row r="100" spans="1:18" ht="17.25" customHeight="1" x14ac:dyDescent="0.3">
      <c r="A100" s="173">
        <v>421324</v>
      </c>
      <c r="B100" s="227" t="s">
        <v>43</v>
      </c>
      <c r="C100" s="243">
        <f t="shared" si="42"/>
        <v>549450</v>
      </c>
      <c r="D100" s="326"/>
      <c r="E100" s="327"/>
      <c r="F100" s="327"/>
      <c r="G100" s="328">
        <v>100000</v>
      </c>
      <c r="H100" s="328"/>
      <c r="I100" s="324">
        <v>449450</v>
      </c>
      <c r="J100" s="555"/>
      <c r="K100" s="218"/>
      <c r="L100" s="219"/>
      <c r="M100" s="477"/>
      <c r="N100" s="477"/>
      <c r="O100" s="477"/>
      <c r="P100" s="490"/>
      <c r="Q100" s="490"/>
      <c r="R100" s="490"/>
    </row>
    <row r="101" spans="1:18" ht="17.25" customHeight="1" x14ac:dyDescent="0.3">
      <c r="A101" s="173">
        <v>421325</v>
      </c>
      <c r="B101" s="227" t="s">
        <v>177</v>
      </c>
      <c r="C101" s="243">
        <f t="shared" si="42"/>
        <v>600000</v>
      </c>
      <c r="D101" s="326"/>
      <c r="E101" s="327"/>
      <c r="F101" s="327"/>
      <c r="G101" s="328">
        <v>200000</v>
      </c>
      <c r="H101" s="328"/>
      <c r="I101" s="324">
        <v>400000</v>
      </c>
      <c r="J101" s="555"/>
      <c r="K101" s="218"/>
      <c r="L101" s="219"/>
      <c r="M101" s="477"/>
      <c r="N101" s="477"/>
      <c r="O101" s="477"/>
      <c r="P101" s="490"/>
      <c r="Q101" s="490"/>
      <c r="R101" s="490"/>
    </row>
    <row r="102" spans="1:18" ht="17.25" customHeight="1" x14ac:dyDescent="0.3">
      <c r="A102" s="285">
        <v>421400</v>
      </c>
      <c r="B102" s="286" t="s">
        <v>327</v>
      </c>
      <c r="C102" s="314">
        <f>SUM(D102:I102)</f>
        <v>2222000</v>
      </c>
      <c r="D102" s="315">
        <f t="shared" ref="D102:I102" si="45">SUM(D108:D110)+D103</f>
        <v>0</v>
      </c>
      <c r="E102" s="316">
        <f t="shared" si="45"/>
        <v>0</v>
      </c>
      <c r="F102" s="316">
        <f t="shared" si="45"/>
        <v>0</v>
      </c>
      <c r="G102" s="316">
        <f t="shared" si="45"/>
        <v>450000</v>
      </c>
      <c r="H102" s="316">
        <f t="shared" si="45"/>
        <v>0</v>
      </c>
      <c r="I102" s="317">
        <f t="shared" si="45"/>
        <v>1772000</v>
      </c>
      <c r="J102" s="554"/>
      <c r="K102" s="458"/>
      <c r="L102" s="476"/>
      <c r="M102" s="476"/>
      <c r="N102" s="476"/>
      <c r="O102" s="476"/>
      <c r="P102" s="476"/>
      <c r="Q102" s="476"/>
      <c r="R102" s="476"/>
    </row>
    <row r="103" spans="1:18" ht="17.25" customHeight="1" thickBot="1" x14ac:dyDescent="0.35">
      <c r="A103" s="179">
        <v>421411</v>
      </c>
      <c r="B103" s="229" t="s">
        <v>44</v>
      </c>
      <c r="C103" s="543">
        <f t="shared" si="42"/>
        <v>1176000</v>
      </c>
      <c r="D103" s="544"/>
      <c r="E103" s="545"/>
      <c r="F103" s="545"/>
      <c r="G103" s="546">
        <v>300000</v>
      </c>
      <c r="H103" s="546"/>
      <c r="I103" s="547">
        <v>876000</v>
      </c>
      <c r="J103" s="555"/>
      <c r="K103" s="218"/>
      <c r="L103" s="219"/>
      <c r="M103" s="477"/>
      <c r="N103" s="477"/>
      <c r="O103" s="477"/>
      <c r="P103" s="490"/>
      <c r="Q103" s="490"/>
      <c r="R103" s="490"/>
    </row>
    <row r="104" spans="1:18" ht="11.25" customHeight="1" thickBot="1" x14ac:dyDescent="0.35">
      <c r="A104" s="648" t="s">
        <v>4</v>
      </c>
      <c r="B104" s="650" t="s">
        <v>230</v>
      </c>
      <c r="C104" s="638" t="s">
        <v>264</v>
      </c>
      <c r="D104" s="639"/>
      <c r="E104" s="639"/>
      <c r="F104" s="639"/>
      <c r="G104" s="639"/>
      <c r="H104" s="639"/>
      <c r="I104" s="640"/>
      <c r="J104" s="551"/>
      <c r="K104" s="273"/>
      <c r="L104" s="273"/>
      <c r="M104" s="515"/>
      <c r="N104" s="515"/>
      <c r="O104" s="515"/>
      <c r="P104" s="515"/>
      <c r="Q104" s="515"/>
      <c r="R104" s="515"/>
    </row>
    <row r="105" spans="1:18" ht="15" customHeight="1" x14ac:dyDescent="0.3">
      <c r="A105" s="649"/>
      <c r="B105" s="651"/>
      <c r="C105" s="641" t="s">
        <v>309</v>
      </c>
      <c r="D105" s="643" t="s">
        <v>265</v>
      </c>
      <c r="E105" s="644"/>
      <c r="F105" s="644"/>
      <c r="G105" s="644"/>
      <c r="H105" s="645" t="s">
        <v>233</v>
      </c>
      <c r="I105" s="646" t="s">
        <v>234</v>
      </c>
      <c r="J105" s="558"/>
      <c r="K105" s="513"/>
      <c r="L105" s="514"/>
      <c r="M105" s="273"/>
      <c r="N105" s="515"/>
      <c r="O105" s="515"/>
      <c r="P105" s="515"/>
      <c r="Q105" s="273"/>
      <c r="R105" s="273"/>
    </row>
    <row r="106" spans="1:18" ht="27" customHeight="1" x14ac:dyDescent="0.3">
      <c r="A106" s="649"/>
      <c r="B106" s="651"/>
      <c r="C106" s="642"/>
      <c r="D106" s="430" t="s">
        <v>266</v>
      </c>
      <c r="E106" s="431" t="s">
        <v>236</v>
      </c>
      <c r="F106" s="431" t="s">
        <v>237</v>
      </c>
      <c r="G106" s="431" t="s">
        <v>238</v>
      </c>
      <c r="H106" s="644"/>
      <c r="I106" s="647"/>
      <c r="J106" s="558"/>
      <c r="K106" s="513"/>
      <c r="L106" s="514"/>
      <c r="M106" s="272"/>
      <c r="N106" s="272"/>
      <c r="O106" s="272"/>
      <c r="P106" s="272"/>
      <c r="Q106" s="515"/>
      <c r="R106" s="515"/>
    </row>
    <row r="107" spans="1:18" ht="15" thickBot="1" x14ac:dyDescent="0.35">
      <c r="A107" s="257" t="s">
        <v>239</v>
      </c>
      <c r="B107" s="225" t="s">
        <v>240</v>
      </c>
      <c r="C107" s="247" t="s">
        <v>241</v>
      </c>
      <c r="D107" s="246" t="s">
        <v>242</v>
      </c>
      <c r="E107" s="167" t="s">
        <v>243</v>
      </c>
      <c r="F107" s="167" t="s">
        <v>244</v>
      </c>
      <c r="G107" s="167" t="s">
        <v>245</v>
      </c>
      <c r="H107" s="167" t="s">
        <v>246</v>
      </c>
      <c r="I107" s="168" t="s">
        <v>247</v>
      </c>
      <c r="J107" s="552"/>
      <c r="K107" s="461"/>
      <c r="L107" s="462"/>
      <c r="M107" s="462"/>
      <c r="N107" s="462"/>
      <c r="O107" s="462"/>
      <c r="P107" s="462"/>
      <c r="Q107" s="462"/>
      <c r="R107" s="462"/>
    </row>
    <row r="108" spans="1:18" ht="15" customHeight="1" x14ac:dyDescent="0.3">
      <c r="A108" s="180">
        <v>421412</v>
      </c>
      <c r="B108" s="576" t="s">
        <v>45</v>
      </c>
      <c r="C108" s="366">
        <f t="shared" si="30"/>
        <v>100000</v>
      </c>
      <c r="D108" s="367"/>
      <c r="E108" s="368"/>
      <c r="F108" s="368"/>
      <c r="G108" s="369"/>
      <c r="H108" s="369"/>
      <c r="I108" s="370">
        <v>100000</v>
      </c>
      <c r="J108" s="555" t="s">
        <v>364</v>
      </c>
      <c r="K108" s="218"/>
      <c r="L108" s="440"/>
      <c r="M108" s="442"/>
      <c r="N108" s="442"/>
      <c r="O108" s="442"/>
      <c r="P108" s="491"/>
      <c r="Q108" s="491"/>
      <c r="R108" s="491"/>
    </row>
    <row r="109" spans="1:18" ht="15" customHeight="1" x14ac:dyDescent="0.3">
      <c r="A109" s="173">
        <v>421414</v>
      </c>
      <c r="B109" s="577" t="s">
        <v>46</v>
      </c>
      <c r="C109" s="347">
        <f t="shared" si="30"/>
        <v>696000</v>
      </c>
      <c r="D109" s="332"/>
      <c r="E109" s="333"/>
      <c r="F109" s="333"/>
      <c r="G109" s="341">
        <v>100000</v>
      </c>
      <c r="H109" s="341"/>
      <c r="I109" s="339">
        <v>596000</v>
      </c>
      <c r="J109" s="555"/>
      <c r="K109" s="218"/>
      <c r="L109" s="440"/>
      <c r="M109" s="442"/>
      <c r="N109" s="442"/>
      <c r="O109" s="442"/>
      <c r="P109" s="491"/>
      <c r="Q109" s="491"/>
      <c r="R109" s="491"/>
    </row>
    <row r="110" spans="1:18" ht="15" customHeight="1" x14ac:dyDescent="0.3">
      <c r="A110" s="173">
        <v>421422</v>
      </c>
      <c r="B110" s="577" t="s">
        <v>47</v>
      </c>
      <c r="C110" s="347">
        <f t="shared" si="30"/>
        <v>250000</v>
      </c>
      <c r="D110" s="332"/>
      <c r="E110" s="333"/>
      <c r="F110" s="333"/>
      <c r="G110" s="341">
        <v>50000</v>
      </c>
      <c r="H110" s="341"/>
      <c r="I110" s="339">
        <v>200000</v>
      </c>
      <c r="J110" s="555"/>
      <c r="K110" s="218"/>
      <c r="L110" s="440"/>
      <c r="M110" s="442"/>
      <c r="N110" s="442"/>
      <c r="O110" s="442"/>
      <c r="P110" s="491"/>
      <c r="Q110" s="491"/>
      <c r="R110" s="491"/>
    </row>
    <row r="111" spans="1:18" ht="15" customHeight="1" x14ac:dyDescent="0.3">
      <c r="A111" s="285">
        <v>421500</v>
      </c>
      <c r="B111" s="578" t="s">
        <v>328</v>
      </c>
      <c r="C111" s="297">
        <f>SUM(D111:I111)</f>
        <v>600000</v>
      </c>
      <c r="D111" s="298">
        <f>SUM(D112:D116)</f>
        <v>0</v>
      </c>
      <c r="E111" s="299">
        <f t="shared" ref="E111:H111" si="46">SUM(E112:E116)</f>
        <v>0</v>
      </c>
      <c r="F111" s="299">
        <f t="shared" si="46"/>
        <v>0</v>
      </c>
      <c r="G111" s="299">
        <f t="shared" si="46"/>
        <v>201000</v>
      </c>
      <c r="H111" s="299">
        <f t="shared" si="46"/>
        <v>0</v>
      </c>
      <c r="I111" s="300">
        <f>SUM(I112:I116)</f>
        <v>399000</v>
      </c>
      <c r="J111" s="554"/>
      <c r="K111" s="458"/>
      <c r="L111" s="464"/>
      <c r="M111" s="464"/>
      <c r="N111" s="464"/>
      <c r="O111" s="464"/>
      <c r="P111" s="464"/>
      <c r="Q111" s="464"/>
      <c r="R111" s="464"/>
    </row>
    <row r="112" spans="1:18" ht="15" customHeight="1" x14ac:dyDescent="0.3">
      <c r="A112" s="173">
        <v>421511</v>
      </c>
      <c r="B112" s="577" t="s">
        <v>48</v>
      </c>
      <c r="C112" s="347">
        <f t="shared" si="30"/>
        <v>200000</v>
      </c>
      <c r="D112" s="332"/>
      <c r="E112" s="333"/>
      <c r="F112" s="333"/>
      <c r="G112" s="341">
        <v>50000</v>
      </c>
      <c r="H112" s="341"/>
      <c r="I112" s="339">
        <v>150000</v>
      </c>
      <c r="J112" s="555"/>
      <c r="K112" s="218"/>
      <c r="L112" s="440"/>
      <c r="M112" s="442"/>
      <c r="N112" s="442"/>
      <c r="O112" s="442"/>
      <c r="P112" s="491"/>
      <c r="Q112" s="491"/>
      <c r="R112" s="491"/>
    </row>
    <row r="113" spans="1:18" ht="15" customHeight="1" x14ac:dyDescent="0.3">
      <c r="A113" s="173">
        <v>421512</v>
      </c>
      <c r="B113" s="577" t="s">
        <v>49</v>
      </c>
      <c r="C113" s="347">
        <f t="shared" si="30"/>
        <v>100000</v>
      </c>
      <c r="D113" s="332"/>
      <c r="E113" s="333"/>
      <c r="F113" s="333"/>
      <c r="G113" s="341">
        <v>50000</v>
      </c>
      <c r="H113" s="341"/>
      <c r="I113" s="339">
        <v>50000</v>
      </c>
      <c r="J113" s="555"/>
      <c r="K113" s="218"/>
      <c r="L113" s="440"/>
      <c r="M113" s="442"/>
      <c r="N113" s="442"/>
      <c r="O113" s="442"/>
      <c r="P113" s="491"/>
      <c r="Q113" s="491"/>
      <c r="R113" s="491"/>
    </row>
    <row r="114" spans="1:18" ht="15" customHeight="1" x14ac:dyDescent="0.3">
      <c r="A114" s="173">
        <v>421521</v>
      </c>
      <c r="B114" s="577" t="s">
        <v>125</v>
      </c>
      <c r="C114" s="347">
        <f t="shared" si="30"/>
        <v>100000</v>
      </c>
      <c r="D114" s="332"/>
      <c r="E114" s="333"/>
      <c r="F114" s="333"/>
      <c r="G114" s="341">
        <v>50000</v>
      </c>
      <c r="H114" s="341"/>
      <c r="I114" s="339">
        <v>50000</v>
      </c>
      <c r="J114" s="555"/>
      <c r="K114" s="218"/>
      <c r="L114" s="440"/>
      <c r="M114" s="442"/>
      <c r="N114" s="442"/>
      <c r="O114" s="442"/>
      <c r="P114" s="491"/>
      <c r="Q114" s="491"/>
      <c r="R114" s="491"/>
    </row>
    <row r="115" spans="1:18" ht="15" customHeight="1" x14ac:dyDescent="0.3">
      <c r="A115" s="173">
        <v>421522</v>
      </c>
      <c r="B115" s="577" t="s">
        <v>50</v>
      </c>
      <c r="C115" s="347">
        <f t="shared" si="30"/>
        <v>100000</v>
      </c>
      <c r="D115" s="332"/>
      <c r="E115" s="333"/>
      <c r="F115" s="333"/>
      <c r="G115" s="341">
        <v>51000</v>
      </c>
      <c r="H115" s="341"/>
      <c r="I115" s="339">
        <v>49000</v>
      </c>
      <c r="J115" s="555"/>
      <c r="K115" s="218"/>
      <c r="L115" s="440"/>
      <c r="M115" s="442"/>
      <c r="N115" s="442"/>
      <c r="O115" s="442"/>
      <c r="P115" s="491"/>
      <c r="Q115" s="491"/>
      <c r="R115" s="491"/>
    </row>
    <row r="116" spans="1:18" ht="15" customHeight="1" x14ac:dyDescent="0.3">
      <c r="A116" s="173">
        <v>421523</v>
      </c>
      <c r="B116" s="577" t="s">
        <v>51</v>
      </c>
      <c r="C116" s="347">
        <f t="shared" si="30"/>
        <v>100000</v>
      </c>
      <c r="D116" s="332"/>
      <c r="E116" s="333"/>
      <c r="F116" s="333"/>
      <c r="G116" s="341"/>
      <c r="H116" s="341"/>
      <c r="I116" s="339">
        <v>100000</v>
      </c>
      <c r="J116" s="555"/>
      <c r="K116" s="218"/>
      <c r="L116" s="440"/>
      <c r="M116" s="442"/>
      <c r="N116" s="442"/>
      <c r="O116" s="442"/>
      <c r="P116" s="491"/>
      <c r="Q116" s="491"/>
      <c r="R116" s="491"/>
    </row>
    <row r="117" spans="1:18" ht="15" customHeight="1" x14ac:dyDescent="0.3">
      <c r="A117" s="285">
        <v>421900</v>
      </c>
      <c r="B117" s="578" t="s">
        <v>329</v>
      </c>
      <c r="C117" s="297">
        <f>SUM(D117:I117)</f>
        <v>200000</v>
      </c>
      <c r="D117" s="298">
        <f>SUM(D118)</f>
        <v>0</v>
      </c>
      <c r="E117" s="299">
        <f t="shared" ref="E117:I117" si="47">SUM(E118)</f>
        <v>0</v>
      </c>
      <c r="F117" s="299">
        <f t="shared" si="47"/>
        <v>0</v>
      </c>
      <c r="G117" s="299">
        <f t="shared" si="47"/>
        <v>0</v>
      </c>
      <c r="H117" s="299">
        <f t="shared" si="47"/>
        <v>0</v>
      </c>
      <c r="I117" s="300">
        <f t="shared" si="47"/>
        <v>200000</v>
      </c>
      <c r="J117" s="554"/>
      <c r="K117" s="458"/>
      <c r="L117" s="464"/>
      <c r="M117" s="464"/>
      <c r="N117" s="464"/>
      <c r="O117" s="464"/>
      <c r="P117" s="464"/>
      <c r="Q117" s="464"/>
      <c r="R117" s="464"/>
    </row>
    <row r="118" spans="1:18" ht="15" customHeight="1" x14ac:dyDescent="0.3">
      <c r="A118" s="173">
        <v>421911</v>
      </c>
      <c r="B118" s="577" t="s">
        <v>178</v>
      </c>
      <c r="C118" s="347">
        <f t="shared" si="30"/>
        <v>200000</v>
      </c>
      <c r="D118" s="332"/>
      <c r="E118" s="333"/>
      <c r="F118" s="333"/>
      <c r="G118" s="341"/>
      <c r="H118" s="341"/>
      <c r="I118" s="339">
        <v>200000</v>
      </c>
      <c r="J118" s="555"/>
      <c r="K118" s="218"/>
      <c r="L118" s="440"/>
      <c r="M118" s="442"/>
      <c r="N118" s="442"/>
      <c r="O118" s="442"/>
      <c r="P118" s="491"/>
      <c r="Q118" s="491"/>
      <c r="R118" s="491"/>
    </row>
    <row r="119" spans="1:18" ht="16.5" customHeight="1" x14ac:dyDescent="0.3">
      <c r="A119" s="171">
        <v>422000</v>
      </c>
      <c r="B119" s="579" t="s">
        <v>280</v>
      </c>
      <c r="C119" s="254">
        <f>SUM(D119:I119)</f>
        <v>6590000</v>
      </c>
      <c r="D119" s="250">
        <f>SUM(D120+D125+D130)</f>
        <v>0</v>
      </c>
      <c r="E119" s="172">
        <f t="shared" ref="E119:H119" si="48">SUM(E120+E125+E130)</f>
        <v>0</v>
      </c>
      <c r="F119" s="172">
        <f t="shared" si="48"/>
        <v>0</v>
      </c>
      <c r="G119" s="172">
        <f t="shared" si="48"/>
        <v>1000000</v>
      </c>
      <c r="H119" s="172">
        <f t="shared" si="48"/>
        <v>0</v>
      </c>
      <c r="I119" s="176">
        <f>SUM(I120+I125+I130)</f>
        <v>5590000</v>
      </c>
      <c r="J119" s="553"/>
      <c r="K119" s="273"/>
      <c r="L119" s="463"/>
      <c r="M119" s="463"/>
      <c r="N119" s="463"/>
      <c r="O119" s="463"/>
      <c r="P119" s="463"/>
      <c r="Q119" s="463"/>
      <c r="R119" s="463"/>
    </row>
    <row r="120" spans="1:18" ht="13.5" customHeight="1" x14ac:dyDescent="0.3">
      <c r="A120" s="285">
        <v>422100</v>
      </c>
      <c r="B120" s="578" t="s">
        <v>281</v>
      </c>
      <c r="C120" s="297">
        <f>SUM(D120:I120)</f>
        <v>940000</v>
      </c>
      <c r="D120" s="437">
        <f>SUM(D121:D124)</f>
        <v>0</v>
      </c>
      <c r="E120" s="574">
        <f t="shared" ref="E120:H120" si="49">SUM(E121:E124)</f>
        <v>0</v>
      </c>
      <c r="F120" s="574">
        <f t="shared" si="49"/>
        <v>0</v>
      </c>
      <c r="G120" s="574">
        <f t="shared" si="49"/>
        <v>0</v>
      </c>
      <c r="H120" s="574">
        <f t="shared" si="49"/>
        <v>0</v>
      </c>
      <c r="I120" s="575">
        <f>SUM(I121:I124)</f>
        <v>940000</v>
      </c>
      <c r="J120" s="554"/>
      <c r="K120" s="458"/>
      <c r="L120" s="464"/>
      <c r="M120" s="450"/>
      <c r="N120" s="450"/>
      <c r="O120" s="450"/>
      <c r="P120" s="450"/>
      <c r="Q120" s="450"/>
      <c r="R120" s="450"/>
    </row>
    <row r="121" spans="1:18" ht="15" customHeight="1" x14ac:dyDescent="0.3">
      <c r="A121" s="173">
        <v>422111</v>
      </c>
      <c r="B121" s="577" t="s">
        <v>53</v>
      </c>
      <c r="C121" s="347">
        <f t="shared" si="30"/>
        <v>450000</v>
      </c>
      <c r="D121" s="332"/>
      <c r="E121" s="333"/>
      <c r="F121" s="333"/>
      <c r="G121" s="333"/>
      <c r="H121" s="333"/>
      <c r="I121" s="339">
        <v>450000</v>
      </c>
      <c r="J121" s="555"/>
      <c r="K121" s="218"/>
      <c r="L121" s="440"/>
      <c r="M121" s="442"/>
      <c r="N121" s="442"/>
      <c r="O121" s="442"/>
      <c r="P121" s="442"/>
      <c r="Q121" s="442"/>
      <c r="R121" s="491"/>
    </row>
    <row r="122" spans="1:18" ht="15" customHeight="1" x14ac:dyDescent="0.3">
      <c r="A122" s="173">
        <v>422121</v>
      </c>
      <c r="B122" s="577" t="s">
        <v>54</v>
      </c>
      <c r="C122" s="347">
        <f t="shared" si="30"/>
        <v>150000</v>
      </c>
      <c r="D122" s="332"/>
      <c r="E122" s="333"/>
      <c r="F122" s="333"/>
      <c r="G122" s="333"/>
      <c r="H122" s="333"/>
      <c r="I122" s="339">
        <v>150000</v>
      </c>
      <c r="J122" s="555"/>
      <c r="K122" s="218"/>
      <c r="L122" s="440"/>
      <c r="M122" s="442"/>
      <c r="N122" s="442"/>
      <c r="O122" s="442"/>
      <c r="P122" s="442"/>
      <c r="Q122" s="442"/>
      <c r="R122" s="491"/>
    </row>
    <row r="123" spans="1:18" ht="15" customHeight="1" x14ac:dyDescent="0.3">
      <c r="A123" s="173">
        <v>422131</v>
      </c>
      <c r="B123" s="577" t="s">
        <v>55</v>
      </c>
      <c r="C123" s="347">
        <f t="shared" si="30"/>
        <v>240000</v>
      </c>
      <c r="D123" s="332"/>
      <c r="E123" s="333"/>
      <c r="F123" s="333"/>
      <c r="G123" s="333"/>
      <c r="H123" s="333"/>
      <c r="I123" s="339">
        <v>240000</v>
      </c>
      <c r="J123" s="555"/>
      <c r="K123" s="218"/>
      <c r="L123" s="440"/>
      <c r="M123" s="442"/>
      <c r="N123" s="442"/>
      <c r="O123" s="442"/>
      <c r="P123" s="442"/>
      <c r="Q123" s="442"/>
      <c r="R123" s="491"/>
    </row>
    <row r="124" spans="1:18" ht="15" customHeight="1" x14ac:dyDescent="0.3">
      <c r="A124" s="173">
        <v>422199</v>
      </c>
      <c r="B124" s="577" t="s">
        <v>138</v>
      </c>
      <c r="C124" s="347">
        <f>SUM(D124:I124)</f>
        <v>100000</v>
      </c>
      <c r="D124" s="332"/>
      <c r="E124" s="333"/>
      <c r="F124" s="333"/>
      <c r="G124" s="333"/>
      <c r="H124" s="333"/>
      <c r="I124" s="339">
        <v>100000</v>
      </c>
      <c r="J124" s="555"/>
      <c r="K124" s="218"/>
      <c r="L124" s="440"/>
      <c r="M124" s="442"/>
      <c r="N124" s="442"/>
      <c r="O124" s="442"/>
      <c r="P124" s="442"/>
      <c r="Q124" s="442"/>
      <c r="R124" s="491"/>
    </row>
    <row r="125" spans="1:18" ht="16.5" customHeight="1" x14ac:dyDescent="0.3">
      <c r="A125" s="285">
        <v>422200</v>
      </c>
      <c r="B125" s="578" t="s">
        <v>311</v>
      </c>
      <c r="C125" s="297">
        <f>SUM(D125:I125)</f>
        <v>1650000</v>
      </c>
      <c r="D125" s="298">
        <f>SUM(D126:D129)</f>
        <v>0</v>
      </c>
      <c r="E125" s="299">
        <f t="shared" ref="E125:I125" si="50">SUM(E126:E129)</f>
        <v>0</v>
      </c>
      <c r="F125" s="299">
        <f t="shared" si="50"/>
        <v>0</v>
      </c>
      <c r="G125" s="299">
        <f t="shared" si="50"/>
        <v>0</v>
      </c>
      <c r="H125" s="299">
        <f t="shared" si="50"/>
        <v>0</v>
      </c>
      <c r="I125" s="300">
        <f t="shared" si="50"/>
        <v>1650000</v>
      </c>
      <c r="J125" s="554"/>
      <c r="K125" s="458"/>
      <c r="L125" s="464"/>
      <c r="M125" s="464"/>
      <c r="N125" s="464"/>
      <c r="O125" s="464"/>
      <c r="P125" s="464"/>
      <c r="Q125" s="464"/>
      <c r="R125" s="464"/>
    </row>
    <row r="126" spans="1:18" ht="16.5" customHeight="1" x14ac:dyDescent="0.3">
      <c r="A126" s="173">
        <v>422211</v>
      </c>
      <c r="B126" s="577" t="s">
        <v>126</v>
      </c>
      <c r="C126" s="347">
        <f t="shared" si="30"/>
        <v>300000</v>
      </c>
      <c r="D126" s="332"/>
      <c r="E126" s="333"/>
      <c r="F126" s="333"/>
      <c r="G126" s="333"/>
      <c r="H126" s="333"/>
      <c r="I126" s="339">
        <v>300000</v>
      </c>
      <c r="J126" s="555"/>
      <c r="K126" s="218"/>
      <c r="L126" s="440"/>
      <c r="M126" s="442"/>
      <c r="N126" s="442"/>
      <c r="O126" s="442"/>
      <c r="P126" s="442"/>
      <c r="Q126" s="442"/>
      <c r="R126" s="491"/>
    </row>
    <row r="127" spans="1:18" ht="16.5" customHeight="1" x14ac:dyDescent="0.3">
      <c r="A127" s="173">
        <v>422221</v>
      </c>
      <c r="B127" s="577" t="s">
        <v>56</v>
      </c>
      <c r="C127" s="347">
        <f t="shared" si="30"/>
        <v>600000</v>
      </c>
      <c r="D127" s="332"/>
      <c r="E127" s="333"/>
      <c r="F127" s="333"/>
      <c r="G127" s="333"/>
      <c r="H127" s="333"/>
      <c r="I127" s="339">
        <v>600000</v>
      </c>
      <c r="J127" s="555"/>
      <c r="K127" s="218"/>
      <c r="L127" s="440"/>
      <c r="M127" s="442"/>
      <c r="N127" s="442"/>
      <c r="O127" s="442"/>
      <c r="P127" s="442"/>
      <c r="Q127" s="442"/>
      <c r="R127" s="491"/>
    </row>
    <row r="128" spans="1:18" ht="16.5" customHeight="1" x14ac:dyDescent="0.3">
      <c r="A128" s="173">
        <v>422231</v>
      </c>
      <c r="B128" s="577" t="s">
        <v>175</v>
      </c>
      <c r="C128" s="347">
        <f t="shared" si="30"/>
        <v>600000</v>
      </c>
      <c r="D128" s="332"/>
      <c r="E128" s="333"/>
      <c r="F128" s="333"/>
      <c r="G128" s="333"/>
      <c r="H128" s="333"/>
      <c r="I128" s="339">
        <v>600000</v>
      </c>
      <c r="J128" s="555"/>
      <c r="K128" s="218"/>
      <c r="L128" s="440"/>
      <c r="M128" s="442"/>
      <c r="N128" s="442"/>
      <c r="O128" s="442"/>
      <c r="P128" s="442"/>
      <c r="Q128" s="442"/>
      <c r="R128" s="491"/>
    </row>
    <row r="129" spans="1:18" ht="16.5" customHeight="1" x14ac:dyDescent="0.3">
      <c r="A129" s="173">
        <v>422299</v>
      </c>
      <c r="B129" s="577" t="s">
        <v>139</v>
      </c>
      <c r="C129" s="347">
        <f t="shared" si="30"/>
        <v>150000</v>
      </c>
      <c r="D129" s="332"/>
      <c r="E129" s="333"/>
      <c r="F129" s="333"/>
      <c r="G129" s="333"/>
      <c r="H129" s="333"/>
      <c r="I129" s="339">
        <v>150000</v>
      </c>
      <c r="J129" s="555"/>
      <c r="K129" s="218"/>
      <c r="L129" s="440"/>
      <c r="M129" s="442"/>
      <c r="N129" s="442"/>
      <c r="O129" s="442"/>
      <c r="P129" s="442"/>
      <c r="Q129" s="442"/>
      <c r="R129" s="491"/>
    </row>
    <row r="130" spans="1:18" ht="16.5" customHeight="1" x14ac:dyDescent="0.3">
      <c r="A130" s="318">
        <v>422300</v>
      </c>
      <c r="B130" s="580" t="s">
        <v>312</v>
      </c>
      <c r="C130" s="297">
        <f>SUM(D130:I130)</f>
        <v>4000000</v>
      </c>
      <c r="D130" s="298">
        <f>SUM(D131:D132)</f>
        <v>0</v>
      </c>
      <c r="E130" s="299">
        <f t="shared" ref="E130:I130" si="51">SUM(E131:E132)</f>
        <v>0</v>
      </c>
      <c r="F130" s="299">
        <f t="shared" si="51"/>
        <v>0</v>
      </c>
      <c r="G130" s="299">
        <f t="shared" si="51"/>
        <v>1000000</v>
      </c>
      <c r="H130" s="299">
        <f t="shared" si="51"/>
        <v>0</v>
      </c>
      <c r="I130" s="300">
        <f t="shared" si="51"/>
        <v>3000000</v>
      </c>
      <c r="J130" s="560"/>
      <c r="K130" s="452"/>
      <c r="L130" s="464"/>
      <c r="M130" s="464"/>
      <c r="N130" s="464"/>
      <c r="O130" s="464"/>
      <c r="P130" s="464"/>
      <c r="Q130" s="464"/>
      <c r="R130" s="464"/>
    </row>
    <row r="131" spans="1:18" ht="16.5" customHeight="1" x14ac:dyDescent="0.3">
      <c r="A131" s="173">
        <v>422391</v>
      </c>
      <c r="B131" s="577" t="s">
        <v>57</v>
      </c>
      <c r="C131" s="347">
        <f t="shared" si="30"/>
        <v>4000000</v>
      </c>
      <c r="D131" s="332"/>
      <c r="E131" s="333"/>
      <c r="F131" s="333"/>
      <c r="G131" s="333">
        <v>1000000</v>
      </c>
      <c r="H131" s="333"/>
      <c r="I131" s="339">
        <v>3000000</v>
      </c>
      <c r="J131" s="555"/>
      <c r="K131" s="218"/>
      <c r="L131" s="440"/>
      <c r="M131" s="442"/>
      <c r="N131" s="442"/>
      <c r="O131" s="442"/>
      <c r="P131" s="442"/>
      <c r="Q131" s="442"/>
      <c r="R131" s="491"/>
    </row>
    <row r="132" spans="1:18" ht="16.5" customHeight="1" x14ac:dyDescent="0.3">
      <c r="A132" s="177">
        <v>422900</v>
      </c>
      <c r="B132" s="581" t="s">
        <v>282</v>
      </c>
      <c r="C132" s="347">
        <f>SUM(D132:I132)</f>
        <v>0</v>
      </c>
      <c r="D132" s="332"/>
      <c r="E132" s="333"/>
      <c r="F132" s="333"/>
      <c r="G132" s="333"/>
      <c r="H132" s="333"/>
      <c r="I132" s="334"/>
      <c r="J132" s="563"/>
      <c r="K132" s="267"/>
      <c r="L132" s="440"/>
      <c r="M132" s="442"/>
      <c r="N132" s="442"/>
      <c r="O132" s="442"/>
      <c r="P132" s="442"/>
      <c r="Q132" s="442"/>
      <c r="R132" s="442"/>
    </row>
    <row r="133" spans="1:18" ht="13.5" customHeight="1" x14ac:dyDescent="0.3">
      <c r="A133" s="171">
        <v>423000</v>
      </c>
      <c r="B133" s="579" t="s">
        <v>283</v>
      </c>
      <c r="C133" s="254">
        <f>SUM(D133:I133)</f>
        <v>27160209</v>
      </c>
      <c r="D133" s="250">
        <f>D138+D143+D165+D166+D147+D137+D134</f>
        <v>0</v>
      </c>
      <c r="E133" s="172">
        <f t="shared" ref="E133:H133" si="52">E138+E143+E165+E166+E147+E137+E134</f>
        <v>0</v>
      </c>
      <c r="F133" s="172">
        <f t="shared" si="52"/>
        <v>0</v>
      </c>
      <c r="G133" s="172">
        <f t="shared" si="52"/>
        <v>600000</v>
      </c>
      <c r="H133" s="172">
        <f t="shared" si="52"/>
        <v>0</v>
      </c>
      <c r="I133" s="176">
        <f>I134+I135+I138+I143+I165+I166+I147</f>
        <v>26560209</v>
      </c>
      <c r="J133" s="553"/>
      <c r="K133" s="273"/>
      <c r="L133" s="463"/>
      <c r="M133" s="463"/>
      <c r="N133" s="463"/>
      <c r="O133" s="463"/>
      <c r="P133" s="463"/>
      <c r="Q133" s="463"/>
      <c r="R133" s="463"/>
    </row>
    <row r="134" spans="1:18" ht="15" customHeight="1" x14ac:dyDescent="0.3">
      <c r="A134" s="301">
        <v>423111</v>
      </c>
      <c r="B134" s="582" t="s">
        <v>182</v>
      </c>
      <c r="C134" s="297">
        <f>SUM(D134:I134)</f>
        <v>500000</v>
      </c>
      <c r="D134" s="303"/>
      <c r="E134" s="304"/>
      <c r="F134" s="304"/>
      <c r="G134" s="304"/>
      <c r="H134" s="304"/>
      <c r="I134" s="371">
        <v>500000</v>
      </c>
      <c r="J134" s="560"/>
      <c r="K134" s="452"/>
      <c r="L134" s="464"/>
      <c r="M134" s="450"/>
      <c r="N134" s="450"/>
      <c r="O134" s="450"/>
      <c r="P134" s="450"/>
      <c r="Q134" s="450"/>
      <c r="R134" s="492"/>
    </row>
    <row r="135" spans="1:18" ht="15" customHeight="1" x14ac:dyDescent="0.3">
      <c r="A135" s="318">
        <v>423200</v>
      </c>
      <c r="B135" s="580" t="s">
        <v>352</v>
      </c>
      <c r="C135" s="297">
        <f>SUM(D135:I135)</f>
        <v>2400000</v>
      </c>
      <c r="D135" s="437">
        <f>SUM(D136:D137)</f>
        <v>0</v>
      </c>
      <c r="E135" s="574">
        <f t="shared" ref="E135:I135" si="53">SUM(E136:E137)</f>
        <v>0</v>
      </c>
      <c r="F135" s="574">
        <f t="shared" si="53"/>
        <v>0</v>
      </c>
      <c r="G135" s="574">
        <f t="shared" si="53"/>
        <v>500000</v>
      </c>
      <c r="H135" s="574">
        <f t="shared" si="53"/>
        <v>0</v>
      </c>
      <c r="I135" s="575">
        <f t="shared" si="53"/>
        <v>1900000</v>
      </c>
      <c r="J135" s="560"/>
      <c r="K135" s="452"/>
      <c r="L135" s="464"/>
      <c r="M135" s="450"/>
      <c r="N135" s="450"/>
      <c r="O135" s="450"/>
      <c r="P135" s="450"/>
      <c r="Q135" s="450"/>
      <c r="R135" s="450"/>
    </row>
    <row r="136" spans="1:18" ht="15" customHeight="1" x14ac:dyDescent="0.3">
      <c r="A136" s="418">
        <v>423221</v>
      </c>
      <c r="B136" s="583" t="s">
        <v>353</v>
      </c>
      <c r="C136" s="413">
        <f t="shared" ref="C136" si="54">SUM(D136:I136)</f>
        <v>250000</v>
      </c>
      <c r="D136" s="420"/>
      <c r="E136" s="421"/>
      <c r="F136" s="421"/>
      <c r="G136" s="421"/>
      <c r="H136" s="421"/>
      <c r="I136" s="422">
        <v>250000</v>
      </c>
      <c r="J136" s="565"/>
      <c r="K136" s="444"/>
      <c r="L136" s="493"/>
      <c r="M136" s="445"/>
      <c r="N136" s="445"/>
      <c r="O136" s="445"/>
      <c r="P136" s="445"/>
      <c r="Q136" s="445"/>
      <c r="R136" s="446"/>
    </row>
    <row r="137" spans="1:18" ht="15" customHeight="1" x14ac:dyDescent="0.3">
      <c r="A137" s="411">
        <v>423291</v>
      </c>
      <c r="B137" s="584" t="s">
        <v>59</v>
      </c>
      <c r="C137" s="413">
        <f>SUM(D137:I137)</f>
        <v>2150000</v>
      </c>
      <c r="D137" s="414"/>
      <c r="E137" s="415"/>
      <c r="F137" s="415"/>
      <c r="G137" s="416">
        <v>500000</v>
      </c>
      <c r="H137" s="415"/>
      <c r="I137" s="417">
        <v>1650000</v>
      </c>
      <c r="J137" s="565"/>
      <c r="K137" s="444"/>
      <c r="L137" s="441"/>
      <c r="M137" s="445"/>
      <c r="N137" s="445"/>
      <c r="O137" s="445"/>
      <c r="P137" s="446"/>
      <c r="Q137" s="445"/>
      <c r="R137" s="446"/>
    </row>
    <row r="138" spans="1:18" ht="15" customHeight="1" x14ac:dyDescent="0.3">
      <c r="A138" s="285">
        <v>423300</v>
      </c>
      <c r="B138" s="578" t="s">
        <v>330</v>
      </c>
      <c r="C138" s="297">
        <f>SUM(D138:I138)</f>
        <v>2300000</v>
      </c>
      <c r="D138" s="298">
        <f t="shared" ref="D138:H138" si="55">SUM(D139:D142)</f>
        <v>0</v>
      </c>
      <c r="E138" s="299">
        <f t="shared" si="55"/>
        <v>0</v>
      </c>
      <c r="F138" s="299">
        <f t="shared" si="55"/>
        <v>0</v>
      </c>
      <c r="G138" s="299">
        <f t="shared" si="55"/>
        <v>0</v>
      </c>
      <c r="H138" s="299">
        <f t="shared" si="55"/>
        <v>0</v>
      </c>
      <c r="I138" s="300">
        <f>SUM(I139:I142)</f>
        <v>2300000</v>
      </c>
      <c r="J138" s="554"/>
      <c r="K138" s="458"/>
      <c r="L138" s="464"/>
      <c r="M138" s="464"/>
      <c r="N138" s="464"/>
      <c r="O138" s="464"/>
      <c r="P138" s="464"/>
      <c r="Q138" s="464"/>
      <c r="R138" s="464"/>
    </row>
    <row r="139" spans="1:18" ht="15" customHeight="1" x14ac:dyDescent="0.3">
      <c r="A139" s="173">
        <v>423311</v>
      </c>
      <c r="B139" s="577" t="s">
        <v>149</v>
      </c>
      <c r="C139" s="347">
        <f t="shared" si="30"/>
        <v>500000</v>
      </c>
      <c r="D139" s="332"/>
      <c r="E139" s="333"/>
      <c r="F139" s="333"/>
      <c r="G139" s="333"/>
      <c r="H139" s="333"/>
      <c r="I139" s="339">
        <v>500000</v>
      </c>
      <c r="J139" s="555"/>
      <c r="K139" s="218"/>
      <c r="L139" s="440"/>
      <c r="M139" s="442"/>
      <c r="N139" s="442"/>
      <c r="O139" s="442"/>
      <c r="P139" s="442"/>
      <c r="Q139" s="442"/>
      <c r="R139" s="491"/>
    </row>
    <row r="140" spans="1:18" ht="15" customHeight="1" x14ac:dyDescent="0.3">
      <c r="A140" s="173">
        <v>423321</v>
      </c>
      <c r="B140" s="577" t="s">
        <v>60</v>
      </c>
      <c r="C140" s="347">
        <f t="shared" si="30"/>
        <v>300000</v>
      </c>
      <c r="D140" s="332"/>
      <c r="E140" s="333"/>
      <c r="F140" s="333"/>
      <c r="G140" s="333"/>
      <c r="H140" s="333"/>
      <c r="I140" s="339">
        <v>300000</v>
      </c>
      <c r="J140" s="555"/>
      <c r="K140" s="218"/>
      <c r="L140" s="440"/>
      <c r="M140" s="442"/>
      <c r="N140" s="442"/>
      <c r="O140" s="442"/>
      <c r="P140" s="442"/>
      <c r="Q140" s="442"/>
      <c r="R140" s="491"/>
    </row>
    <row r="141" spans="1:18" ht="15" customHeight="1" x14ac:dyDescent="0.3">
      <c r="A141" s="173">
        <v>423323</v>
      </c>
      <c r="B141" s="577" t="s">
        <v>133</v>
      </c>
      <c r="C141" s="347">
        <f t="shared" si="30"/>
        <v>300000</v>
      </c>
      <c r="D141" s="332"/>
      <c r="E141" s="333"/>
      <c r="F141" s="333"/>
      <c r="G141" s="333"/>
      <c r="H141" s="333"/>
      <c r="I141" s="339">
        <v>300000</v>
      </c>
      <c r="J141" s="555"/>
      <c r="K141" s="218"/>
      <c r="L141" s="440"/>
      <c r="M141" s="442"/>
      <c r="N141" s="442"/>
      <c r="O141" s="442"/>
      <c r="P141" s="442"/>
      <c r="Q141" s="442"/>
      <c r="R141" s="491"/>
    </row>
    <row r="142" spans="1:18" ht="15" customHeight="1" x14ac:dyDescent="0.3">
      <c r="A142" s="173">
        <v>42339901</v>
      </c>
      <c r="B142" s="577" t="s">
        <v>160</v>
      </c>
      <c r="C142" s="347">
        <f t="shared" si="30"/>
        <v>1200000</v>
      </c>
      <c r="D142" s="332"/>
      <c r="E142" s="333"/>
      <c r="F142" s="333"/>
      <c r="G142" s="333"/>
      <c r="H142" s="333"/>
      <c r="I142" s="339">
        <v>1200000</v>
      </c>
      <c r="J142" s="555"/>
      <c r="K142" s="218"/>
      <c r="L142" s="440"/>
      <c r="M142" s="442"/>
      <c r="N142" s="442"/>
      <c r="O142" s="442"/>
      <c r="P142" s="442"/>
      <c r="Q142" s="442"/>
      <c r="R142" s="491"/>
    </row>
    <row r="143" spans="1:18" ht="15" customHeight="1" x14ac:dyDescent="0.3">
      <c r="A143" s="285">
        <v>423400</v>
      </c>
      <c r="B143" s="578" t="s">
        <v>331</v>
      </c>
      <c r="C143" s="297">
        <f>SUM(D143:I143)</f>
        <v>5644000</v>
      </c>
      <c r="D143" s="298">
        <f>SUM(D144:D146)</f>
        <v>0</v>
      </c>
      <c r="E143" s="299">
        <f t="shared" ref="E143:H143" si="56">SUM(E144:E146)</f>
        <v>0</v>
      </c>
      <c r="F143" s="299">
        <f t="shared" si="56"/>
        <v>0</v>
      </c>
      <c r="G143" s="299">
        <f t="shared" si="56"/>
        <v>0</v>
      </c>
      <c r="H143" s="299">
        <f t="shared" si="56"/>
        <v>0</v>
      </c>
      <c r="I143" s="300">
        <f>SUM(I144:I146)</f>
        <v>5644000</v>
      </c>
      <c r="J143" s="554"/>
      <c r="K143" s="458"/>
      <c r="L143" s="464"/>
      <c r="M143" s="464"/>
      <c r="N143" s="464"/>
      <c r="O143" s="464"/>
      <c r="P143" s="464"/>
      <c r="Q143" s="464"/>
      <c r="R143" s="464"/>
    </row>
    <row r="144" spans="1:18" ht="15" customHeight="1" x14ac:dyDescent="0.3">
      <c r="A144" s="173">
        <v>423431</v>
      </c>
      <c r="B144" s="577" t="s">
        <v>61</v>
      </c>
      <c r="C144" s="347">
        <f t="shared" si="30"/>
        <v>4800000</v>
      </c>
      <c r="D144" s="332"/>
      <c r="E144" s="333"/>
      <c r="F144" s="333"/>
      <c r="G144" s="333"/>
      <c r="H144" s="333"/>
      <c r="I144" s="339">
        <v>4800000</v>
      </c>
      <c r="J144" s="555"/>
      <c r="K144" s="218"/>
      <c r="L144" s="440"/>
      <c r="M144" s="442"/>
      <c r="N144" s="442"/>
      <c r="O144" s="442"/>
      <c r="P144" s="442"/>
      <c r="Q144" s="442"/>
      <c r="R144" s="491"/>
    </row>
    <row r="145" spans="1:19" ht="15" customHeight="1" x14ac:dyDescent="0.3">
      <c r="A145" s="173">
        <v>423432</v>
      </c>
      <c r="B145" s="577" t="s">
        <v>62</v>
      </c>
      <c r="C145" s="347">
        <f t="shared" si="30"/>
        <v>700000</v>
      </c>
      <c r="D145" s="332"/>
      <c r="E145" s="333"/>
      <c r="F145" s="333"/>
      <c r="G145" s="333"/>
      <c r="H145" s="333"/>
      <c r="I145" s="339">
        <v>700000</v>
      </c>
      <c r="J145" s="555"/>
      <c r="K145" s="218"/>
      <c r="L145" s="440"/>
      <c r="M145" s="442"/>
      <c r="N145" s="442"/>
      <c r="O145" s="442"/>
      <c r="P145" s="442"/>
      <c r="Q145" s="442"/>
      <c r="R145" s="491"/>
    </row>
    <row r="146" spans="1:19" ht="15" customHeight="1" x14ac:dyDescent="0.3">
      <c r="A146" s="173">
        <v>423449</v>
      </c>
      <c r="B146" s="577" t="s">
        <v>140</v>
      </c>
      <c r="C146" s="347">
        <f t="shared" si="30"/>
        <v>144000</v>
      </c>
      <c r="D146" s="332"/>
      <c r="E146" s="333"/>
      <c r="F146" s="333"/>
      <c r="G146" s="333"/>
      <c r="H146" s="333"/>
      <c r="I146" s="339">
        <v>144000</v>
      </c>
      <c r="J146" s="555"/>
      <c r="K146" s="218"/>
      <c r="L146" s="440"/>
      <c r="M146" s="442"/>
      <c r="N146" s="442"/>
      <c r="O146" s="442"/>
      <c r="P146" s="442"/>
      <c r="Q146" s="442"/>
      <c r="R146" s="491"/>
    </row>
    <row r="147" spans="1:19" ht="15" customHeight="1" x14ac:dyDescent="0.3">
      <c r="A147" s="285">
        <v>423500</v>
      </c>
      <c r="B147" s="578" t="s">
        <v>332</v>
      </c>
      <c r="C147" s="297">
        <f>SUM(D147:I147)</f>
        <v>15706209</v>
      </c>
      <c r="D147" s="298">
        <f>SUM(D148:D160)</f>
        <v>0</v>
      </c>
      <c r="E147" s="299">
        <f t="shared" ref="E147:H147" si="57">SUM(E148:E160)</f>
        <v>0</v>
      </c>
      <c r="F147" s="299">
        <f t="shared" si="57"/>
        <v>0</v>
      </c>
      <c r="G147" s="299">
        <f t="shared" si="57"/>
        <v>100000</v>
      </c>
      <c r="H147" s="299">
        <f t="shared" si="57"/>
        <v>0</v>
      </c>
      <c r="I147" s="300">
        <f>SUM(I148:I160)</f>
        <v>15606209</v>
      </c>
      <c r="J147" s="554"/>
      <c r="K147" s="458"/>
      <c r="L147" s="464"/>
      <c r="M147" s="464"/>
      <c r="N147" s="464"/>
      <c r="O147" s="464"/>
      <c r="P147" s="464"/>
      <c r="Q147" s="464"/>
      <c r="R147" s="464"/>
    </row>
    <row r="148" spans="1:19" ht="14.1" customHeight="1" x14ac:dyDescent="0.3">
      <c r="A148" s="173">
        <v>423521</v>
      </c>
      <c r="B148" s="577" t="s">
        <v>151</v>
      </c>
      <c r="C148" s="347">
        <f>SUM(D148:I148)</f>
        <v>800000</v>
      </c>
      <c r="D148" s="332"/>
      <c r="E148" s="333"/>
      <c r="F148" s="333"/>
      <c r="G148" s="333"/>
      <c r="H148" s="333"/>
      <c r="I148" s="339">
        <v>800000</v>
      </c>
      <c r="J148" s="555"/>
      <c r="K148" s="218"/>
      <c r="L148" s="440"/>
      <c r="M148" s="442"/>
      <c r="N148" s="442"/>
      <c r="O148" s="442"/>
      <c r="P148" s="442"/>
      <c r="Q148" s="442"/>
      <c r="R148" s="491"/>
    </row>
    <row r="149" spans="1:19" ht="14.1" customHeight="1" x14ac:dyDescent="0.3">
      <c r="A149" s="173">
        <v>423541</v>
      </c>
      <c r="B149" s="577" t="s">
        <v>166</v>
      </c>
      <c r="C149" s="347">
        <f t="shared" si="30"/>
        <v>5800209</v>
      </c>
      <c r="D149" s="332"/>
      <c r="E149" s="333"/>
      <c r="F149" s="333"/>
      <c r="G149" s="333"/>
      <c r="H149" s="333"/>
      <c r="I149" s="339">
        <v>5800209</v>
      </c>
      <c r="J149" s="592" t="s">
        <v>365</v>
      </c>
      <c r="K149" s="218"/>
      <c r="L149" s="440"/>
      <c r="M149" s="442"/>
      <c r="N149" s="442"/>
      <c r="O149" s="442"/>
      <c r="P149" s="442"/>
      <c r="Q149" s="442"/>
      <c r="R149" s="491"/>
    </row>
    <row r="150" spans="1:19" ht="14.1" customHeight="1" x14ac:dyDescent="0.3">
      <c r="A150" s="173">
        <v>423542</v>
      </c>
      <c r="B150" s="577" t="s">
        <v>150</v>
      </c>
      <c r="C150" s="347">
        <f t="shared" si="30"/>
        <v>150000</v>
      </c>
      <c r="D150" s="332"/>
      <c r="E150" s="333"/>
      <c r="F150" s="333"/>
      <c r="G150" s="333"/>
      <c r="H150" s="333"/>
      <c r="I150" s="339">
        <v>150000</v>
      </c>
      <c r="J150" s="555"/>
      <c r="K150" s="218"/>
      <c r="L150" s="440"/>
      <c r="M150" s="442"/>
      <c r="N150" s="442"/>
      <c r="O150" s="442"/>
      <c r="P150" s="442"/>
      <c r="Q150" s="442"/>
      <c r="R150" s="491"/>
    </row>
    <row r="151" spans="1:19" ht="14.1" customHeight="1" x14ac:dyDescent="0.3">
      <c r="A151" s="173">
        <v>423591</v>
      </c>
      <c r="B151" s="577" t="s">
        <v>63</v>
      </c>
      <c r="C151" s="347">
        <f t="shared" si="30"/>
        <v>1700000</v>
      </c>
      <c r="D151" s="332"/>
      <c r="E151" s="333"/>
      <c r="F151" s="333"/>
      <c r="G151" s="333"/>
      <c r="H151" s="333"/>
      <c r="I151" s="339">
        <v>1700000</v>
      </c>
      <c r="J151" s="555"/>
      <c r="K151" s="218"/>
      <c r="L151" s="440"/>
      <c r="M151" s="442"/>
      <c r="N151" s="442"/>
      <c r="O151" s="442"/>
      <c r="P151" s="442"/>
      <c r="Q151" s="442"/>
      <c r="R151" s="491"/>
    </row>
    <row r="152" spans="1:19" ht="14.1" customHeight="1" x14ac:dyDescent="0.3">
      <c r="A152" s="173">
        <v>42359901</v>
      </c>
      <c r="B152" s="577" t="s">
        <v>64</v>
      </c>
      <c r="C152" s="347">
        <f t="shared" si="30"/>
        <v>600000</v>
      </c>
      <c r="D152" s="332"/>
      <c r="E152" s="333"/>
      <c r="F152" s="333"/>
      <c r="G152" s="333"/>
      <c r="H152" s="333"/>
      <c r="I152" s="339">
        <v>600000</v>
      </c>
      <c r="J152" s="555"/>
      <c r="K152" s="218"/>
      <c r="L152" s="440"/>
      <c r="M152" s="442"/>
      <c r="N152" s="442"/>
      <c r="O152" s="442"/>
      <c r="P152" s="442"/>
      <c r="Q152" s="442"/>
      <c r="R152" s="491"/>
    </row>
    <row r="153" spans="1:19" ht="14.1" customHeight="1" x14ac:dyDescent="0.3">
      <c r="A153" s="173">
        <v>42359903</v>
      </c>
      <c r="B153" s="577" t="s">
        <v>131</v>
      </c>
      <c r="C153" s="347">
        <f t="shared" si="30"/>
        <v>600000</v>
      </c>
      <c r="D153" s="332"/>
      <c r="E153" s="333"/>
      <c r="F153" s="333"/>
      <c r="G153" s="333"/>
      <c r="H153" s="333"/>
      <c r="I153" s="339">
        <v>600000</v>
      </c>
      <c r="J153" s="555"/>
      <c r="K153" s="218"/>
      <c r="L153" s="440"/>
      <c r="M153" s="442"/>
      <c r="N153" s="442"/>
      <c r="O153" s="442"/>
      <c r="P153" s="442"/>
      <c r="Q153" s="442"/>
      <c r="R153" s="491"/>
    </row>
    <row r="154" spans="1:19" ht="14.1" customHeight="1" x14ac:dyDescent="0.3">
      <c r="A154" s="173">
        <v>42359904</v>
      </c>
      <c r="B154" s="577" t="s">
        <v>153</v>
      </c>
      <c r="C154" s="347">
        <f t="shared" si="30"/>
        <v>500000</v>
      </c>
      <c r="D154" s="332"/>
      <c r="E154" s="333"/>
      <c r="F154" s="333"/>
      <c r="G154" s="333"/>
      <c r="H154" s="333"/>
      <c r="I154" s="339">
        <v>500000</v>
      </c>
      <c r="J154" s="555"/>
      <c r="K154" s="218"/>
      <c r="L154" s="440"/>
      <c r="M154" s="442"/>
      <c r="N154" s="442"/>
      <c r="O154" s="442"/>
      <c r="P154" s="442"/>
      <c r="Q154" s="442"/>
      <c r="R154" s="491"/>
    </row>
    <row r="155" spans="1:19" ht="14.1" customHeight="1" x14ac:dyDescent="0.3">
      <c r="A155" s="173">
        <v>42359905</v>
      </c>
      <c r="B155" s="577" t="s">
        <v>152</v>
      </c>
      <c r="C155" s="347">
        <f>SUM(D155:I155)</f>
        <v>500000</v>
      </c>
      <c r="D155" s="332"/>
      <c r="E155" s="333"/>
      <c r="F155" s="333"/>
      <c r="G155" s="333"/>
      <c r="H155" s="333"/>
      <c r="I155" s="339">
        <v>500000</v>
      </c>
      <c r="J155" s="555"/>
      <c r="K155" s="218"/>
      <c r="L155" s="440"/>
      <c r="M155" s="442"/>
      <c r="N155" s="442"/>
      <c r="O155" s="442"/>
      <c r="P155" s="442"/>
      <c r="Q155" s="442"/>
      <c r="R155" s="491"/>
    </row>
    <row r="156" spans="1:19" ht="14.1" customHeight="1" x14ac:dyDescent="0.3">
      <c r="A156" s="173">
        <v>42359906</v>
      </c>
      <c r="B156" s="577" t="s">
        <v>65</v>
      </c>
      <c r="C156" s="347">
        <f t="shared" si="30"/>
        <v>4000000</v>
      </c>
      <c r="D156" s="332"/>
      <c r="E156" s="333"/>
      <c r="F156" s="333"/>
      <c r="G156" s="333"/>
      <c r="H156" s="333"/>
      <c r="I156" s="339">
        <v>4000000</v>
      </c>
      <c r="J156" s="555"/>
      <c r="K156" s="218"/>
      <c r="L156" s="440"/>
      <c r="M156" s="442"/>
      <c r="N156" s="442"/>
      <c r="O156" s="442"/>
      <c r="P156" s="442"/>
      <c r="Q156" s="442"/>
      <c r="R156" s="491"/>
    </row>
    <row r="157" spans="1:19" ht="14.1" customHeight="1" x14ac:dyDescent="0.3">
      <c r="A157" s="173">
        <v>42359907</v>
      </c>
      <c r="B157" s="577" t="s">
        <v>66</v>
      </c>
      <c r="C157" s="347">
        <f t="shared" si="30"/>
        <v>206000</v>
      </c>
      <c r="D157" s="332"/>
      <c r="E157" s="333"/>
      <c r="F157" s="333"/>
      <c r="G157" s="333">
        <v>100000</v>
      </c>
      <c r="H157" s="333"/>
      <c r="I157" s="339">
        <v>106000</v>
      </c>
      <c r="J157" s="555"/>
      <c r="K157" s="218"/>
      <c r="L157" s="440"/>
      <c r="M157" s="442"/>
      <c r="N157" s="442"/>
      <c r="O157" s="442"/>
      <c r="P157" s="442"/>
      <c r="Q157" s="442"/>
      <c r="R157" s="491"/>
    </row>
    <row r="158" spans="1:19" ht="14.1" customHeight="1" x14ac:dyDescent="0.3">
      <c r="A158" s="173">
        <v>42359910</v>
      </c>
      <c r="B158" s="577" t="s">
        <v>183</v>
      </c>
      <c r="C158" s="347">
        <f t="shared" si="30"/>
        <v>310000</v>
      </c>
      <c r="D158" s="332"/>
      <c r="E158" s="333"/>
      <c r="F158" s="333"/>
      <c r="G158" s="333"/>
      <c r="H158" s="333"/>
      <c r="I158" s="339">
        <v>310000</v>
      </c>
      <c r="J158" s="592" t="s">
        <v>366</v>
      </c>
      <c r="K158" s="218"/>
      <c r="L158" s="440"/>
      <c r="M158" s="442"/>
      <c r="N158" s="442"/>
      <c r="O158" s="442"/>
      <c r="P158" s="442"/>
      <c r="Q158" s="442"/>
      <c r="R158" s="491"/>
      <c r="S158" s="221"/>
    </row>
    <row r="159" spans="1:19" ht="14.1" customHeight="1" x14ac:dyDescent="0.3">
      <c r="A159" s="573">
        <v>42359911</v>
      </c>
      <c r="B159" s="585" t="s">
        <v>225</v>
      </c>
      <c r="C159" s="347">
        <f t="shared" ref="C159" si="58">SUM(D159:I159)</f>
        <v>540000</v>
      </c>
      <c r="D159" s="332"/>
      <c r="E159" s="333"/>
      <c r="F159" s="333"/>
      <c r="G159" s="333"/>
      <c r="H159" s="333"/>
      <c r="I159" s="339">
        <v>540000</v>
      </c>
      <c r="J159" s="555"/>
      <c r="K159" s="218"/>
      <c r="L159" s="440"/>
      <c r="M159" s="442"/>
      <c r="N159" s="442"/>
      <c r="O159" s="442"/>
      <c r="P159" s="442"/>
      <c r="Q159" s="442"/>
      <c r="R159" s="491"/>
      <c r="S159" s="221"/>
    </row>
    <row r="160" spans="1:19" ht="14.1" customHeight="1" thickBot="1" x14ac:dyDescent="0.35">
      <c r="A160" s="179">
        <v>42359912</v>
      </c>
      <c r="B160" s="586" t="s">
        <v>362</v>
      </c>
      <c r="C160" s="373">
        <f t="shared" si="30"/>
        <v>0</v>
      </c>
      <c r="D160" s="374"/>
      <c r="E160" s="375"/>
      <c r="F160" s="375"/>
      <c r="G160" s="375"/>
      <c r="H160" s="375"/>
      <c r="I160" s="376"/>
      <c r="J160" s="592" t="s">
        <v>367</v>
      </c>
      <c r="K160" s="218"/>
      <c r="L160" s="440"/>
      <c r="M160" s="442"/>
      <c r="N160" s="442"/>
      <c r="O160" s="442"/>
      <c r="P160" s="442"/>
      <c r="Q160" s="442"/>
      <c r="R160" s="491"/>
    </row>
    <row r="161" spans="1:18" ht="16.5" customHeight="1" thickBot="1" x14ac:dyDescent="0.35">
      <c r="A161" s="658" t="s">
        <v>4</v>
      </c>
      <c r="B161" s="659" t="s">
        <v>230</v>
      </c>
      <c r="C161" s="660" t="s">
        <v>264</v>
      </c>
      <c r="D161" s="661"/>
      <c r="E161" s="661"/>
      <c r="F161" s="661"/>
      <c r="G161" s="661"/>
      <c r="H161" s="661"/>
      <c r="I161" s="662"/>
      <c r="J161" s="551"/>
      <c r="K161" s="273"/>
      <c r="L161" s="273"/>
      <c r="M161" s="515"/>
      <c r="N161" s="515"/>
      <c r="O161" s="515"/>
      <c r="P161" s="515"/>
      <c r="Q161" s="515"/>
      <c r="R161" s="515"/>
    </row>
    <row r="162" spans="1:18" ht="16.5" customHeight="1" x14ac:dyDescent="0.3">
      <c r="A162" s="649"/>
      <c r="B162" s="651"/>
      <c r="C162" s="641" t="s">
        <v>309</v>
      </c>
      <c r="D162" s="643" t="s">
        <v>265</v>
      </c>
      <c r="E162" s="644"/>
      <c r="F162" s="644"/>
      <c r="G162" s="644"/>
      <c r="H162" s="645" t="s">
        <v>233</v>
      </c>
      <c r="I162" s="646" t="s">
        <v>234</v>
      </c>
      <c r="J162" s="558"/>
      <c r="K162" s="513"/>
      <c r="L162" s="514"/>
      <c r="M162" s="273"/>
      <c r="N162" s="515"/>
      <c r="O162" s="515"/>
      <c r="P162" s="515"/>
      <c r="Q162" s="273"/>
      <c r="R162" s="273"/>
    </row>
    <row r="163" spans="1:18" ht="21" customHeight="1" x14ac:dyDescent="0.3">
      <c r="A163" s="649"/>
      <c r="B163" s="651"/>
      <c r="C163" s="642"/>
      <c r="D163" s="430" t="s">
        <v>266</v>
      </c>
      <c r="E163" s="431" t="s">
        <v>236</v>
      </c>
      <c r="F163" s="431" t="s">
        <v>237</v>
      </c>
      <c r="G163" s="431" t="s">
        <v>238</v>
      </c>
      <c r="H163" s="644"/>
      <c r="I163" s="647"/>
      <c r="J163" s="558"/>
      <c r="K163" s="513"/>
      <c r="L163" s="514"/>
      <c r="M163" s="272"/>
      <c r="N163" s="272"/>
      <c r="O163" s="272"/>
      <c r="P163" s="272"/>
      <c r="Q163" s="515"/>
      <c r="R163" s="515"/>
    </row>
    <row r="164" spans="1:18" ht="16.5" customHeight="1" x14ac:dyDescent="0.3">
      <c r="A164" s="200" t="s">
        <v>239</v>
      </c>
      <c r="B164" s="244" t="s">
        <v>240</v>
      </c>
      <c r="C164" s="247" t="s">
        <v>241</v>
      </c>
      <c r="D164" s="246" t="s">
        <v>242</v>
      </c>
      <c r="E164" s="167" t="s">
        <v>243</v>
      </c>
      <c r="F164" s="167" t="s">
        <v>244</v>
      </c>
      <c r="G164" s="167" t="s">
        <v>245</v>
      </c>
      <c r="H164" s="167" t="s">
        <v>246</v>
      </c>
      <c r="I164" s="168" t="s">
        <v>247</v>
      </c>
      <c r="J164" s="552"/>
      <c r="K164" s="461"/>
      <c r="L164" s="462"/>
      <c r="M164" s="462"/>
      <c r="N164" s="462"/>
      <c r="O164" s="462"/>
      <c r="P164" s="462"/>
      <c r="Q164" s="462"/>
      <c r="R164" s="462"/>
    </row>
    <row r="165" spans="1:18" ht="16.5" customHeight="1" x14ac:dyDescent="0.3">
      <c r="A165" s="301">
        <v>423711</v>
      </c>
      <c r="B165" s="302" t="s">
        <v>67</v>
      </c>
      <c r="C165" s="297">
        <f>SUM(D165:I165)</f>
        <v>600000</v>
      </c>
      <c r="D165" s="303"/>
      <c r="E165" s="304"/>
      <c r="F165" s="304"/>
      <c r="G165" s="304"/>
      <c r="H165" s="304"/>
      <c r="I165" s="371">
        <v>600000</v>
      </c>
      <c r="J165" s="560"/>
      <c r="K165" s="452"/>
      <c r="L165" s="464"/>
      <c r="M165" s="450"/>
      <c r="N165" s="450"/>
      <c r="O165" s="450"/>
      <c r="P165" s="450"/>
      <c r="Q165" s="450"/>
      <c r="R165" s="492"/>
    </row>
    <row r="166" spans="1:18" ht="16.5" customHeight="1" x14ac:dyDescent="0.3">
      <c r="A166" s="301">
        <v>423911</v>
      </c>
      <c r="B166" s="302" t="s">
        <v>136</v>
      </c>
      <c r="C166" s="297">
        <f t="shared" si="30"/>
        <v>10000</v>
      </c>
      <c r="D166" s="303"/>
      <c r="E166" s="304"/>
      <c r="F166" s="304"/>
      <c r="G166" s="304"/>
      <c r="H166" s="304"/>
      <c r="I166" s="371">
        <v>10000</v>
      </c>
      <c r="J166" s="560"/>
      <c r="K166" s="452"/>
      <c r="L166" s="464"/>
      <c r="M166" s="450"/>
      <c r="N166" s="450"/>
      <c r="O166" s="450"/>
      <c r="P166" s="450"/>
      <c r="Q166" s="450"/>
      <c r="R166" s="492"/>
    </row>
    <row r="167" spans="1:18" ht="16.5" customHeight="1" x14ac:dyDescent="0.3">
      <c r="A167" s="171">
        <v>424000</v>
      </c>
      <c r="B167" s="238" t="s">
        <v>284</v>
      </c>
      <c r="C167" s="254">
        <f>SUM(D167:I167)</f>
        <v>4616799</v>
      </c>
      <c r="D167" s="250">
        <f>SUM(D168:D169)</f>
        <v>0</v>
      </c>
      <c r="E167" s="172">
        <f t="shared" ref="E167:H167" si="59">SUM(E168:E169)</f>
        <v>0</v>
      </c>
      <c r="F167" s="172">
        <f t="shared" si="59"/>
        <v>0</v>
      </c>
      <c r="G167" s="172">
        <f t="shared" si="59"/>
        <v>1000000</v>
      </c>
      <c r="H167" s="172">
        <f t="shared" si="59"/>
        <v>0</v>
      </c>
      <c r="I167" s="176">
        <f>SUM(I168:I169)</f>
        <v>3616799</v>
      </c>
      <c r="J167" s="553"/>
      <c r="K167" s="273"/>
      <c r="L167" s="463"/>
      <c r="M167" s="463"/>
      <c r="N167" s="463"/>
      <c r="O167" s="463"/>
      <c r="P167" s="463"/>
      <c r="Q167" s="463"/>
      <c r="R167" s="463"/>
    </row>
    <row r="168" spans="1:18" ht="16.5" customHeight="1" x14ac:dyDescent="0.3">
      <c r="A168" s="301">
        <v>424331</v>
      </c>
      <c r="B168" s="302" t="s">
        <v>69</v>
      </c>
      <c r="C168" s="297">
        <f t="shared" si="30"/>
        <v>1900000</v>
      </c>
      <c r="D168" s="303"/>
      <c r="E168" s="304"/>
      <c r="F168" s="304"/>
      <c r="G168" s="304">
        <v>1000000</v>
      </c>
      <c r="H168" s="304"/>
      <c r="I168" s="305">
        <v>900000</v>
      </c>
      <c r="J168" s="560"/>
      <c r="K168" s="452"/>
      <c r="L168" s="464"/>
      <c r="M168" s="450"/>
      <c r="N168" s="450"/>
      <c r="O168" s="450"/>
      <c r="P168" s="450"/>
      <c r="Q168" s="450"/>
      <c r="R168" s="450"/>
    </row>
    <row r="169" spans="1:18" ht="16.5" customHeight="1" x14ac:dyDescent="0.3">
      <c r="A169" s="301">
        <v>424911</v>
      </c>
      <c r="B169" s="302" t="s">
        <v>70</v>
      </c>
      <c r="C169" s="297">
        <f t="shared" si="30"/>
        <v>2716799</v>
      </c>
      <c r="D169" s="303"/>
      <c r="E169" s="304"/>
      <c r="F169" s="304"/>
      <c r="G169" s="304"/>
      <c r="H169" s="304"/>
      <c r="I169" s="305">
        <v>2716799</v>
      </c>
      <c r="J169" s="560"/>
      <c r="K169" s="452"/>
      <c r="L169" s="464"/>
      <c r="M169" s="450"/>
      <c r="N169" s="450"/>
      <c r="O169" s="450"/>
      <c r="P169" s="450"/>
      <c r="Q169" s="450"/>
      <c r="R169" s="450"/>
    </row>
    <row r="170" spans="1:18" ht="16.5" customHeight="1" x14ac:dyDescent="0.3">
      <c r="A170" s="171">
        <v>425000</v>
      </c>
      <c r="B170" s="238" t="s">
        <v>285</v>
      </c>
      <c r="C170" s="254">
        <f>SUM(D170:I170)</f>
        <v>12435000</v>
      </c>
      <c r="D170" s="250">
        <f>D171+D175</f>
        <v>0</v>
      </c>
      <c r="E170" s="172">
        <f t="shared" ref="E170:H170" si="60">E171+E175</f>
        <v>0</v>
      </c>
      <c r="F170" s="172">
        <f t="shared" si="60"/>
        <v>0</v>
      </c>
      <c r="G170" s="172">
        <f t="shared" si="60"/>
        <v>3079000</v>
      </c>
      <c r="H170" s="172">
        <f t="shared" si="60"/>
        <v>0</v>
      </c>
      <c r="I170" s="176">
        <f>I171+I175</f>
        <v>9356000</v>
      </c>
      <c r="J170" s="553"/>
      <c r="K170" s="273"/>
      <c r="L170" s="463"/>
      <c r="M170" s="463"/>
      <c r="N170" s="463"/>
      <c r="O170" s="463"/>
      <c r="P170" s="463"/>
      <c r="Q170" s="463"/>
      <c r="R170" s="463"/>
    </row>
    <row r="171" spans="1:18" ht="16.5" customHeight="1" x14ac:dyDescent="0.3">
      <c r="A171" s="285">
        <v>425100</v>
      </c>
      <c r="B171" s="286" t="s">
        <v>333</v>
      </c>
      <c r="C171" s="297">
        <f>SUM(D171:I171)</f>
        <v>7275000</v>
      </c>
      <c r="D171" s="298">
        <f>SUM(D172:D174)</f>
        <v>0</v>
      </c>
      <c r="E171" s="298">
        <f t="shared" ref="E171:I171" si="61">SUM(E172:E174)</f>
        <v>0</v>
      </c>
      <c r="F171" s="298">
        <f t="shared" si="61"/>
        <v>0</v>
      </c>
      <c r="G171" s="298">
        <f t="shared" si="61"/>
        <v>2020000</v>
      </c>
      <c r="H171" s="298">
        <f t="shared" si="61"/>
        <v>0</v>
      </c>
      <c r="I171" s="306">
        <f t="shared" si="61"/>
        <v>5255000</v>
      </c>
      <c r="J171" s="554"/>
      <c r="K171" s="458"/>
      <c r="L171" s="464"/>
      <c r="M171" s="464"/>
      <c r="N171" s="464"/>
      <c r="O171" s="464"/>
      <c r="P171" s="464"/>
      <c r="Q171" s="464"/>
      <c r="R171" s="464"/>
    </row>
    <row r="172" spans="1:18" ht="16.5" customHeight="1" x14ac:dyDescent="0.3">
      <c r="A172" s="425">
        <v>425115</v>
      </c>
      <c r="B172" s="426" t="s">
        <v>354</v>
      </c>
      <c r="C172" s="413">
        <f>SUM(D172:I172)</f>
        <v>0</v>
      </c>
      <c r="D172" s="427"/>
      <c r="E172" s="428"/>
      <c r="F172" s="428"/>
      <c r="G172" s="428"/>
      <c r="H172" s="428"/>
      <c r="I172" s="429"/>
      <c r="J172" s="566"/>
      <c r="K172" s="448"/>
      <c r="L172" s="449"/>
      <c r="M172" s="449"/>
      <c r="N172" s="449"/>
      <c r="O172" s="449"/>
      <c r="P172" s="449"/>
      <c r="Q172" s="449"/>
      <c r="R172" s="449"/>
    </row>
    <row r="173" spans="1:18" ht="16.5" customHeight="1" x14ac:dyDescent="0.3">
      <c r="A173" s="173">
        <v>425117</v>
      </c>
      <c r="B173" s="227" t="s">
        <v>72</v>
      </c>
      <c r="C173" s="347">
        <f t="shared" si="30"/>
        <v>75000</v>
      </c>
      <c r="D173" s="332"/>
      <c r="E173" s="333"/>
      <c r="F173" s="333"/>
      <c r="G173" s="341">
        <v>20000</v>
      </c>
      <c r="H173" s="341"/>
      <c r="I173" s="339">
        <v>55000</v>
      </c>
      <c r="J173" s="567"/>
      <c r="K173" s="495"/>
      <c r="L173" s="449"/>
      <c r="M173" s="496"/>
      <c r="N173" s="496"/>
      <c r="O173" s="496"/>
      <c r="P173" s="497"/>
      <c r="Q173" s="497"/>
      <c r="R173" s="497"/>
    </row>
    <row r="174" spans="1:18" ht="16.5" customHeight="1" x14ac:dyDescent="0.3">
      <c r="A174" s="173">
        <v>425119</v>
      </c>
      <c r="B174" s="227" t="s">
        <v>164</v>
      </c>
      <c r="C174" s="347">
        <f>SUM(D174:I174)</f>
        <v>7200000</v>
      </c>
      <c r="D174" s="332"/>
      <c r="E174" s="333"/>
      <c r="F174" s="333"/>
      <c r="G174" s="341">
        <v>2000000</v>
      </c>
      <c r="H174" s="341"/>
      <c r="I174" s="339">
        <v>5200000</v>
      </c>
      <c r="J174" s="567"/>
      <c r="K174" s="495"/>
      <c r="L174" s="449"/>
      <c r="M174" s="496"/>
      <c r="N174" s="496"/>
      <c r="O174" s="496"/>
      <c r="P174" s="497"/>
      <c r="Q174" s="497"/>
      <c r="R174" s="497"/>
    </row>
    <row r="175" spans="1:18" ht="16.5" customHeight="1" x14ac:dyDescent="0.3">
      <c r="A175" s="285">
        <v>425200</v>
      </c>
      <c r="B175" s="286" t="s">
        <v>334</v>
      </c>
      <c r="C175" s="297">
        <f>SUM(D175:I175)</f>
        <v>5160000</v>
      </c>
      <c r="D175" s="298">
        <f t="shared" ref="D175:H175" si="62">SUM(D176:D182)</f>
        <v>0</v>
      </c>
      <c r="E175" s="299">
        <f t="shared" si="62"/>
        <v>0</v>
      </c>
      <c r="F175" s="299">
        <f t="shared" si="62"/>
        <v>0</v>
      </c>
      <c r="G175" s="299">
        <f t="shared" si="62"/>
        <v>1059000</v>
      </c>
      <c r="H175" s="299">
        <f t="shared" si="62"/>
        <v>0</v>
      </c>
      <c r="I175" s="300">
        <f>SUM(I176:I182)</f>
        <v>4101000</v>
      </c>
      <c r="J175" s="554"/>
      <c r="K175" s="458"/>
      <c r="L175" s="464"/>
      <c r="M175" s="464"/>
      <c r="N175" s="464"/>
      <c r="O175" s="464"/>
      <c r="P175" s="464"/>
      <c r="Q175" s="464"/>
      <c r="R175" s="464"/>
    </row>
    <row r="176" spans="1:18" ht="16.5" customHeight="1" x14ac:dyDescent="0.3">
      <c r="A176" s="173">
        <v>425211</v>
      </c>
      <c r="B176" s="227" t="s">
        <v>73</v>
      </c>
      <c r="C176" s="347">
        <f t="shared" si="30"/>
        <v>360000</v>
      </c>
      <c r="D176" s="332"/>
      <c r="E176" s="333"/>
      <c r="F176" s="333"/>
      <c r="G176" s="341"/>
      <c r="H176" s="341"/>
      <c r="I176" s="339">
        <v>360000</v>
      </c>
      <c r="J176" s="555"/>
      <c r="K176" s="218"/>
      <c r="L176" s="440"/>
      <c r="M176" s="442"/>
      <c r="N176" s="442"/>
      <c r="O176" s="442"/>
      <c r="P176" s="491"/>
      <c r="Q176" s="491"/>
      <c r="R176" s="491"/>
    </row>
    <row r="177" spans="1:18" ht="16.5" customHeight="1" x14ac:dyDescent="0.3">
      <c r="A177" s="173">
        <v>425222</v>
      </c>
      <c r="B177" s="227" t="s">
        <v>74</v>
      </c>
      <c r="C177" s="347">
        <f t="shared" si="30"/>
        <v>120000</v>
      </c>
      <c r="D177" s="332"/>
      <c r="E177" s="333"/>
      <c r="F177" s="333"/>
      <c r="G177" s="341">
        <v>20000</v>
      </c>
      <c r="H177" s="341"/>
      <c r="I177" s="339">
        <v>100000</v>
      </c>
      <c r="J177" s="555"/>
      <c r="K177" s="218"/>
      <c r="L177" s="440"/>
      <c r="M177" s="442"/>
      <c r="N177" s="442"/>
      <c r="O177" s="442"/>
      <c r="P177" s="491"/>
      <c r="Q177" s="491"/>
      <c r="R177" s="491"/>
    </row>
    <row r="178" spans="1:18" ht="16.5" customHeight="1" x14ac:dyDescent="0.3">
      <c r="A178" s="173">
        <v>425223</v>
      </c>
      <c r="B178" s="227" t="s">
        <v>75</v>
      </c>
      <c r="C178" s="347">
        <f t="shared" si="30"/>
        <v>240000</v>
      </c>
      <c r="D178" s="332"/>
      <c r="E178" s="333"/>
      <c r="F178" s="333"/>
      <c r="G178" s="341">
        <v>40000</v>
      </c>
      <c r="H178" s="341"/>
      <c r="I178" s="339">
        <v>200000</v>
      </c>
      <c r="J178" s="555"/>
      <c r="K178" s="218"/>
      <c r="L178" s="440"/>
      <c r="M178" s="442"/>
      <c r="N178" s="442"/>
      <c r="O178" s="442"/>
      <c r="P178" s="491"/>
      <c r="Q178" s="491"/>
      <c r="R178" s="491"/>
    </row>
    <row r="179" spans="1:18" ht="16.5" customHeight="1" x14ac:dyDescent="0.3">
      <c r="A179" s="173">
        <v>425225</v>
      </c>
      <c r="B179" s="227" t="s">
        <v>76</v>
      </c>
      <c r="C179" s="347">
        <f t="shared" si="30"/>
        <v>3000000</v>
      </c>
      <c r="D179" s="332"/>
      <c r="E179" s="333"/>
      <c r="F179" s="333"/>
      <c r="G179" s="341">
        <v>459000</v>
      </c>
      <c r="H179" s="341"/>
      <c r="I179" s="339">
        <v>2541000</v>
      </c>
      <c r="J179" s="555"/>
      <c r="K179" s="218"/>
      <c r="L179" s="440"/>
      <c r="M179" s="442"/>
      <c r="N179" s="442"/>
      <c r="O179" s="442"/>
      <c r="P179" s="491"/>
      <c r="Q179" s="491"/>
      <c r="R179" s="491"/>
    </row>
    <row r="180" spans="1:18" ht="16.5" customHeight="1" x14ac:dyDescent="0.3">
      <c r="A180" s="173">
        <v>425229</v>
      </c>
      <c r="B180" s="227" t="s">
        <v>77</v>
      </c>
      <c r="C180" s="347">
        <f t="shared" si="30"/>
        <v>120000</v>
      </c>
      <c r="D180" s="332"/>
      <c r="E180" s="333"/>
      <c r="F180" s="333"/>
      <c r="G180" s="341">
        <v>20000</v>
      </c>
      <c r="H180" s="341"/>
      <c r="I180" s="339">
        <v>100000</v>
      </c>
      <c r="J180" s="555"/>
      <c r="K180" s="218"/>
      <c r="L180" s="440"/>
      <c r="M180" s="442"/>
      <c r="N180" s="442"/>
      <c r="O180" s="442"/>
      <c r="P180" s="491"/>
      <c r="Q180" s="491"/>
      <c r="R180" s="491"/>
    </row>
    <row r="181" spans="1:18" ht="16.5" customHeight="1" x14ac:dyDescent="0.3">
      <c r="A181" s="173">
        <v>425251</v>
      </c>
      <c r="B181" s="227" t="s">
        <v>78</v>
      </c>
      <c r="C181" s="347">
        <f t="shared" si="30"/>
        <v>1200000</v>
      </c>
      <c r="D181" s="332"/>
      <c r="E181" s="333"/>
      <c r="F181" s="333"/>
      <c r="G181" s="341">
        <v>500000</v>
      </c>
      <c r="H181" s="341"/>
      <c r="I181" s="339">
        <v>700000</v>
      </c>
      <c r="J181" s="555"/>
      <c r="K181" s="218"/>
      <c r="L181" s="440"/>
      <c r="M181" s="442"/>
      <c r="N181" s="442"/>
      <c r="O181" s="442"/>
      <c r="P181" s="491"/>
      <c r="Q181" s="491"/>
      <c r="R181" s="491"/>
    </row>
    <row r="182" spans="1:18" ht="16.5" customHeight="1" x14ac:dyDescent="0.3">
      <c r="A182" s="173">
        <v>425291</v>
      </c>
      <c r="B182" s="227" t="s">
        <v>79</v>
      </c>
      <c r="C182" s="347">
        <f t="shared" si="30"/>
        <v>120000</v>
      </c>
      <c r="D182" s="332"/>
      <c r="E182" s="333"/>
      <c r="F182" s="333"/>
      <c r="G182" s="341">
        <v>20000</v>
      </c>
      <c r="H182" s="341"/>
      <c r="I182" s="339">
        <v>100000</v>
      </c>
      <c r="J182" s="555"/>
      <c r="K182" s="218"/>
      <c r="L182" s="440"/>
      <c r="M182" s="442"/>
      <c r="N182" s="442"/>
      <c r="O182" s="442"/>
      <c r="P182" s="491"/>
      <c r="Q182" s="491"/>
      <c r="R182" s="491"/>
    </row>
    <row r="183" spans="1:18" ht="16.5" customHeight="1" x14ac:dyDescent="0.3">
      <c r="A183" s="171">
        <v>426000</v>
      </c>
      <c r="B183" s="238" t="s">
        <v>286</v>
      </c>
      <c r="C183" s="254">
        <f>SUM(D183:I183)</f>
        <v>78346072</v>
      </c>
      <c r="D183" s="377">
        <f t="shared" ref="D183:H183" si="63">SUM(D184+D191+D196+D201)+D188+D189+D190</f>
        <v>0</v>
      </c>
      <c r="E183" s="377">
        <f t="shared" si="63"/>
        <v>0</v>
      </c>
      <c r="F183" s="377">
        <f t="shared" si="63"/>
        <v>0</v>
      </c>
      <c r="G183" s="377">
        <f>SUM(G184+G191+G196+G201)+G188+G189+G190</f>
        <v>19225000</v>
      </c>
      <c r="H183" s="377">
        <f t="shared" si="63"/>
        <v>0</v>
      </c>
      <c r="I183" s="176">
        <f>SUM(I184+I191+I196+I201)+I188+I189+I190</f>
        <v>59121072</v>
      </c>
      <c r="J183" s="553"/>
      <c r="K183" s="273"/>
      <c r="L183" s="463"/>
      <c r="M183" s="463"/>
      <c r="N183" s="463"/>
      <c r="O183" s="463"/>
      <c r="P183" s="463"/>
      <c r="Q183" s="463"/>
      <c r="R183" s="463"/>
    </row>
    <row r="184" spans="1:18" ht="16.5" customHeight="1" x14ac:dyDescent="0.3">
      <c r="A184" s="285">
        <v>426100</v>
      </c>
      <c r="B184" s="286" t="s">
        <v>335</v>
      </c>
      <c r="C184" s="297">
        <f>SUM(D184:I184)</f>
        <v>3889423</v>
      </c>
      <c r="D184" s="298">
        <f>SUM(D185:D187)</f>
        <v>0</v>
      </c>
      <c r="E184" s="298">
        <f t="shared" ref="E184:I184" si="64">SUM(E185:E187)</f>
        <v>0</v>
      </c>
      <c r="F184" s="298">
        <f t="shared" si="64"/>
        <v>0</v>
      </c>
      <c r="G184" s="298">
        <f t="shared" si="64"/>
        <v>826371</v>
      </c>
      <c r="H184" s="298">
        <f t="shared" si="64"/>
        <v>0</v>
      </c>
      <c r="I184" s="306">
        <f t="shared" si="64"/>
        <v>3063052</v>
      </c>
      <c r="J184" s="554"/>
      <c r="K184" s="458"/>
      <c r="L184" s="464"/>
      <c r="M184" s="464"/>
      <c r="N184" s="464"/>
      <c r="O184" s="464"/>
      <c r="P184" s="464"/>
      <c r="Q184" s="464"/>
      <c r="R184" s="464"/>
    </row>
    <row r="185" spans="1:18" ht="16.5" customHeight="1" x14ac:dyDescent="0.3">
      <c r="A185" s="173">
        <v>426111</v>
      </c>
      <c r="B185" s="227" t="s">
        <v>80</v>
      </c>
      <c r="C185" s="347">
        <f t="shared" si="30"/>
        <v>1826371</v>
      </c>
      <c r="D185" s="332"/>
      <c r="E185" s="333"/>
      <c r="F185" s="333"/>
      <c r="G185" s="341">
        <v>826371</v>
      </c>
      <c r="H185" s="333"/>
      <c r="I185" s="339">
        <v>1000000</v>
      </c>
      <c r="J185" s="555"/>
      <c r="K185" s="218"/>
      <c r="L185" s="440"/>
      <c r="M185" s="442"/>
      <c r="N185" s="442"/>
      <c r="O185" s="442"/>
      <c r="P185" s="491"/>
      <c r="Q185" s="442"/>
      <c r="R185" s="491"/>
    </row>
    <row r="186" spans="1:18" ht="16.5" customHeight="1" x14ac:dyDescent="0.3">
      <c r="A186" s="173">
        <v>426121</v>
      </c>
      <c r="B186" s="227" t="s">
        <v>81</v>
      </c>
      <c r="C186" s="347">
        <f t="shared" si="30"/>
        <v>1475052</v>
      </c>
      <c r="D186" s="332"/>
      <c r="E186" s="333"/>
      <c r="F186" s="333"/>
      <c r="G186" s="341"/>
      <c r="H186" s="333"/>
      <c r="I186" s="339">
        <v>1475052</v>
      </c>
      <c r="J186" s="555"/>
      <c r="K186" s="218"/>
      <c r="L186" s="440"/>
      <c r="M186" s="442"/>
      <c r="N186" s="442"/>
      <c r="O186" s="442"/>
      <c r="P186" s="491"/>
      <c r="Q186" s="442"/>
      <c r="R186" s="491"/>
    </row>
    <row r="187" spans="1:18" ht="16.5" customHeight="1" x14ac:dyDescent="0.3">
      <c r="A187" s="173">
        <v>426131</v>
      </c>
      <c r="B187" s="227" t="s">
        <v>82</v>
      </c>
      <c r="C187" s="347">
        <f t="shared" si="30"/>
        <v>588000</v>
      </c>
      <c r="D187" s="332"/>
      <c r="E187" s="333"/>
      <c r="F187" s="333"/>
      <c r="G187" s="341"/>
      <c r="H187" s="333"/>
      <c r="I187" s="339">
        <v>588000</v>
      </c>
      <c r="J187" s="555"/>
      <c r="K187" s="218"/>
      <c r="L187" s="440"/>
      <c r="M187" s="442"/>
      <c r="N187" s="442"/>
      <c r="O187" s="442"/>
      <c r="P187" s="491"/>
      <c r="Q187" s="442"/>
      <c r="R187" s="491"/>
    </row>
    <row r="188" spans="1:18" ht="16.5" customHeight="1" x14ac:dyDescent="0.3">
      <c r="A188" s="301">
        <v>426311</v>
      </c>
      <c r="B188" s="302" t="s">
        <v>83</v>
      </c>
      <c r="C188" s="297">
        <f t="shared" si="30"/>
        <v>300000</v>
      </c>
      <c r="D188" s="303"/>
      <c r="E188" s="304"/>
      <c r="F188" s="304"/>
      <c r="G188" s="372"/>
      <c r="H188" s="304"/>
      <c r="I188" s="371">
        <v>300000</v>
      </c>
      <c r="J188" s="560"/>
      <c r="K188" s="452"/>
      <c r="L188" s="464"/>
      <c r="M188" s="450"/>
      <c r="N188" s="450"/>
      <c r="O188" s="450"/>
      <c r="P188" s="492"/>
      <c r="Q188" s="450"/>
      <c r="R188" s="492"/>
    </row>
    <row r="189" spans="1:18" ht="16.5" customHeight="1" x14ac:dyDescent="0.3">
      <c r="A189" s="301">
        <v>426411</v>
      </c>
      <c r="B189" s="302" t="s">
        <v>84</v>
      </c>
      <c r="C189" s="297">
        <f t="shared" si="30"/>
        <v>4126800</v>
      </c>
      <c r="D189" s="303"/>
      <c r="E189" s="304"/>
      <c r="F189" s="304"/>
      <c r="G189" s="372">
        <v>500000</v>
      </c>
      <c r="H189" s="304"/>
      <c r="I189" s="371">
        <v>3626800</v>
      </c>
      <c r="J189" s="560"/>
      <c r="K189" s="452"/>
      <c r="L189" s="464"/>
      <c r="M189" s="450"/>
      <c r="N189" s="450"/>
      <c r="O189" s="450"/>
      <c r="P189" s="492"/>
      <c r="Q189" s="450"/>
      <c r="R189" s="492"/>
    </row>
    <row r="190" spans="1:18" ht="16.5" customHeight="1" x14ac:dyDescent="0.3">
      <c r="A190" s="301">
        <v>426591</v>
      </c>
      <c r="B190" s="302" t="s">
        <v>137</v>
      </c>
      <c r="C190" s="297">
        <f t="shared" si="30"/>
        <v>100000</v>
      </c>
      <c r="D190" s="303"/>
      <c r="E190" s="304"/>
      <c r="F190" s="304"/>
      <c r="G190" s="372">
        <v>50000</v>
      </c>
      <c r="H190" s="304"/>
      <c r="I190" s="371">
        <v>50000</v>
      </c>
      <c r="J190" s="560"/>
      <c r="K190" s="452"/>
      <c r="L190" s="464"/>
      <c r="M190" s="450"/>
      <c r="N190" s="450"/>
      <c r="O190" s="450"/>
      <c r="P190" s="492"/>
      <c r="Q190" s="450"/>
      <c r="R190" s="492"/>
    </row>
    <row r="191" spans="1:18" ht="16.5" customHeight="1" x14ac:dyDescent="0.3">
      <c r="A191" s="285">
        <v>426700</v>
      </c>
      <c r="B191" s="286" t="s">
        <v>336</v>
      </c>
      <c r="C191" s="297">
        <f>SUM(D191:I191)</f>
        <v>14918883</v>
      </c>
      <c r="D191" s="298">
        <f>SUM(D192:D195)</f>
        <v>0</v>
      </c>
      <c r="E191" s="299">
        <f t="shared" ref="E191:I191" si="65">SUM(E192:E195)</f>
        <v>0</v>
      </c>
      <c r="F191" s="299">
        <f t="shared" si="65"/>
        <v>0</v>
      </c>
      <c r="G191" s="299">
        <f t="shared" si="65"/>
        <v>5845407</v>
      </c>
      <c r="H191" s="299">
        <f t="shared" si="65"/>
        <v>0</v>
      </c>
      <c r="I191" s="300">
        <f t="shared" si="65"/>
        <v>9073476</v>
      </c>
      <c r="J191" s="554"/>
      <c r="K191" s="458"/>
      <c r="L191" s="464"/>
      <c r="M191" s="464"/>
      <c r="N191" s="464"/>
      <c r="O191" s="464"/>
      <c r="P191" s="464"/>
      <c r="Q191" s="464"/>
      <c r="R191" s="464"/>
    </row>
    <row r="192" spans="1:18" ht="16.5" customHeight="1" x14ac:dyDescent="0.3">
      <c r="A192" s="173">
        <v>426711</v>
      </c>
      <c r="B192" s="227" t="s">
        <v>85</v>
      </c>
      <c r="C192" s="347">
        <f t="shared" si="30"/>
        <v>1496424</v>
      </c>
      <c r="D192" s="332"/>
      <c r="E192" s="333"/>
      <c r="F192" s="333"/>
      <c r="G192" s="341">
        <v>500000</v>
      </c>
      <c r="H192" s="333"/>
      <c r="I192" s="339">
        <v>996424</v>
      </c>
      <c r="J192" s="555"/>
      <c r="K192" s="218"/>
      <c r="L192" s="440"/>
      <c r="M192" s="442"/>
      <c r="N192" s="442"/>
      <c r="O192" s="442"/>
      <c r="P192" s="491"/>
      <c r="Q192" s="442"/>
      <c r="R192" s="491"/>
    </row>
    <row r="193" spans="1:18" ht="16.5" customHeight="1" x14ac:dyDescent="0.3">
      <c r="A193" s="173">
        <v>426751</v>
      </c>
      <c r="B193" s="227" t="s">
        <v>86</v>
      </c>
      <c r="C193" s="347">
        <f t="shared" si="30"/>
        <v>8481498</v>
      </c>
      <c r="D193" s="332"/>
      <c r="E193" s="333"/>
      <c r="F193" s="333"/>
      <c r="G193" s="341">
        <v>3505068</v>
      </c>
      <c r="H193" s="333"/>
      <c r="I193" s="339">
        <v>4976430</v>
      </c>
      <c r="J193" s="555"/>
      <c r="K193" s="218"/>
      <c r="L193" s="440"/>
      <c r="M193" s="442"/>
      <c r="N193" s="442"/>
      <c r="O193" s="442"/>
      <c r="P193" s="491"/>
      <c r="Q193" s="442"/>
      <c r="R193" s="491"/>
    </row>
    <row r="194" spans="1:18" ht="16.5" customHeight="1" x14ac:dyDescent="0.3">
      <c r="A194" s="173">
        <v>42679101</v>
      </c>
      <c r="B194" s="227" t="s">
        <v>87</v>
      </c>
      <c r="C194" s="347">
        <f t="shared" si="30"/>
        <v>2840339</v>
      </c>
      <c r="D194" s="332"/>
      <c r="E194" s="333"/>
      <c r="F194" s="333"/>
      <c r="G194" s="341">
        <v>840339</v>
      </c>
      <c r="H194" s="333"/>
      <c r="I194" s="339">
        <v>2000000</v>
      </c>
      <c r="J194" s="555"/>
      <c r="K194" s="218"/>
      <c r="L194" s="440"/>
      <c r="M194" s="442"/>
      <c r="N194" s="442"/>
      <c r="O194" s="442"/>
      <c r="P194" s="491"/>
      <c r="Q194" s="442"/>
      <c r="R194" s="491"/>
    </row>
    <row r="195" spans="1:18" ht="16.5" customHeight="1" x14ac:dyDescent="0.3">
      <c r="A195" s="173">
        <v>42679102</v>
      </c>
      <c r="B195" s="227" t="s">
        <v>88</v>
      </c>
      <c r="C195" s="347">
        <f t="shared" si="30"/>
        <v>2100622</v>
      </c>
      <c r="D195" s="332"/>
      <c r="E195" s="333"/>
      <c r="F195" s="333"/>
      <c r="G195" s="341">
        <v>1000000</v>
      </c>
      <c r="H195" s="333"/>
      <c r="I195" s="339">
        <v>1100622</v>
      </c>
      <c r="J195" s="555"/>
      <c r="K195" s="218"/>
      <c r="L195" s="440"/>
      <c r="M195" s="442"/>
      <c r="N195" s="442"/>
      <c r="O195" s="442"/>
      <c r="P195" s="491"/>
      <c r="Q195" s="442"/>
      <c r="R195" s="491"/>
    </row>
    <row r="196" spans="1:18" ht="16.5" customHeight="1" x14ac:dyDescent="0.3">
      <c r="A196" s="285">
        <v>426800</v>
      </c>
      <c r="B196" s="286" t="s">
        <v>337</v>
      </c>
      <c r="C196" s="297">
        <f>SUM(D196:I196)</f>
        <v>42868450</v>
      </c>
      <c r="D196" s="298">
        <f>SUM(D197:D200)</f>
        <v>0</v>
      </c>
      <c r="E196" s="299">
        <f t="shared" ref="E196:I196" si="66">SUM(E197:E200)</f>
        <v>0</v>
      </c>
      <c r="F196" s="299">
        <f t="shared" si="66"/>
        <v>0</v>
      </c>
      <c r="G196" s="299">
        <f t="shared" si="66"/>
        <v>10050000</v>
      </c>
      <c r="H196" s="299">
        <f t="shared" si="66"/>
        <v>0</v>
      </c>
      <c r="I196" s="300">
        <f t="shared" si="66"/>
        <v>32818450</v>
      </c>
      <c r="J196" s="554"/>
      <c r="K196" s="458"/>
      <c r="L196" s="464"/>
      <c r="M196" s="464"/>
      <c r="N196" s="464"/>
      <c r="O196" s="464"/>
      <c r="P196" s="464"/>
      <c r="Q196" s="464"/>
      <c r="R196" s="464"/>
    </row>
    <row r="197" spans="1:18" ht="16.5" customHeight="1" x14ac:dyDescent="0.3">
      <c r="A197" s="173">
        <v>426811</v>
      </c>
      <c r="B197" s="227" t="s">
        <v>89</v>
      </c>
      <c r="C197" s="347">
        <f t="shared" si="30"/>
        <v>10168450</v>
      </c>
      <c r="D197" s="332"/>
      <c r="E197" s="333"/>
      <c r="F197" s="333"/>
      <c r="G197" s="341">
        <v>2000000</v>
      </c>
      <c r="H197" s="333"/>
      <c r="I197" s="339">
        <v>8168450</v>
      </c>
      <c r="J197" s="555"/>
      <c r="K197" s="218"/>
      <c r="L197" s="440"/>
      <c r="M197" s="442"/>
      <c r="N197" s="442"/>
      <c r="O197" s="442"/>
      <c r="P197" s="491"/>
      <c r="Q197" s="442"/>
      <c r="R197" s="491"/>
    </row>
    <row r="198" spans="1:18" ht="16.5" customHeight="1" x14ac:dyDescent="0.3">
      <c r="A198" s="173">
        <v>426821</v>
      </c>
      <c r="B198" s="227" t="s">
        <v>165</v>
      </c>
      <c r="C198" s="347">
        <f t="shared" si="30"/>
        <v>12500000</v>
      </c>
      <c r="D198" s="332"/>
      <c r="E198" s="333"/>
      <c r="F198" s="333"/>
      <c r="G198" s="341">
        <v>4000000</v>
      </c>
      <c r="H198" s="333"/>
      <c r="I198" s="339">
        <v>8500000</v>
      </c>
      <c r="J198" s="555"/>
      <c r="K198" s="218"/>
      <c r="L198" s="440"/>
      <c r="M198" s="442"/>
      <c r="N198" s="442"/>
      <c r="O198" s="442"/>
      <c r="P198" s="491"/>
      <c r="Q198" s="442"/>
      <c r="R198" s="491"/>
    </row>
    <row r="199" spans="1:18" ht="16.5" customHeight="1" x14ac:dyDescent="0.3">
      <c r="A199" s="173">
        <v>426822</v>
      </c>
      <c r="B199" s="227" t="s">
        <v>163</v>
      </c>
      <c r="C199" s="347">
        <f t="shared" si="30"/>
        <v>200000</v>
      </c>
      <c r="D199" s="332"/>
      <c r="E199" s="333"/>
      <c r="F199" s="333"/>
      <c r="G199" s="341">
        <v>50000</v>
      </c>
      <c r="H199" s="333"/>
      <c r="I199" s="339">
        <v>150000</v>
      </c>
      <c r="J199" s="555"/>
      <c r="K199" s="218"/>
      <c r="L199" s="440"/>
      <c r="M199" s="442"/>
      <c r="N199" s="442"/>
      <c r="O199" s="442"/>
      <c r="P199" s="491"/>
      <c r="Q199" s="442"/>
      <c r="R199" s="491"/>
    </row>
    <row r="200" spans="1:18" ht="16.5" customHeight="1" x14ac:dyDescent="0.3">
      <c r="A200" s="173">
        <v>426823</v>
      </c>
      <c r="B200" s="227" t="s">
        <v>90</v>
      </c>
      <c r="C200" s="347">
        <f t="shared" si="30"/>
        <v>20000000</v>
      </c>
      <c r="D200" s="332"/>
      <c r="E200" s="333"/>
      <c r="F200" s="333"/>
      <c r="G200" s="341">
        <v>4000000</v>
      </c>
      <c r="H200" s="333"/>
      <c r="I200" s="339">
        <v>16000000</v>
      </c>
      <c r="J200" s="555"/>
      <c r="K200" s="218"/>
      <c r="L200" s="440"/>
      <c r="M200" s="442"/>
      <c r="N200" s="442"/>
      <c r="O200" s="442"/>
      <c r="P200" s="491"/>
      <c r="Q200" s="442"/>
      <c r="R200" s="491"/>
    </row>
    <row r="201" spans="1:18" ht="16.5" customHeight="1" x14ac:dyDescent="0.3">
      <c r="A201" s="285">
        <v>426900</v>
      </c>
      <c r="B201" s="286" t="s">
        <v>338</v>
      </c>
      <c r="C201" s="297">
        <f>SUM(D201:I201)</f>
        <v>12142516</v>
      </c>
      <c r="D201" s="298">
        <f>SUM(D202:D206)</f>
        <v>0</v>
      </c>
      <c r="E201" s="299">
        <f t="shared" ref="E201:H201" si="67">SUM(E202:E206)</f>
        <v>0</v>
      </c>
      <c r="F201" s="299">
        <f t="shared" si="67"/>
        <v>0</v>
      </c>
      <c r="G201" s="299">
        <f>SUM(G202:G206)</f>
        <v>1953222</v>
      </c>
      <c r="H201" s="299">
        <f t="shared" si="67"/>
        <v>0</v>
      </c>
      <c r="I201" s="300">
        <f>SUM(I202:I206)</f>
        <v>10189294</v>
      </c>
      <c r="J201" s="554"/>
      <c r="K201" s="458"/>
      <c r="L201" s="464"/>
      <c r="M201" s="464"/>
      <c r="N201" s="464"/>
      <c r="O201" s="464"/>
      <c r="P201" s="464"/>
      <c r="Q201" s="464"/>
      <c r="R201" s="464"/>
    </row>
    <row r="202" spans="1:18" ht="16.5" customHeight="1" x14ac:dyDescent="0.3">
      <c r="A202" s="173">
        <v>426911</v>
      </c>
      <c r="B202" s="227" t="s">
        <v>91</v>
      </c>
      <c r="C202" s="347">
        <f t="shared" si="30"/>
        <v>272610</v>
      </c>
      <c r="D202" s="251"/>
      <c r="E202" s="174"/>
      <c r="F202" s="174"/>
      <c r="G202" s="378">
        <v>72610</v>
      </c>
      <c r="H202" s="174"/>
      <c r="I202" s="339">
        <v>200000</v>
      </c>
      <c r="J202" s="555"/>
      <c r="K202" s="218"/>
      <c r="L202" s="440"/>
      <c r="M202" s="469"/>
      <c r="N202" s="469"/>
      <c r="O202" s="469"/>
      <c r="P202" s="498"/>
      <c r="Q202" s="469"/>
      <c r="R202" s="491"/>
    </row>
    <row r="203" spans="1:18" ht="16.5" customHeight="1" x14ac:dyDescent="0.3">
      <c r="A203" s="173">
        <v>42691301</v>
      </c>
      <c r="B203" s="227" t="s">
        <v>92</v>
      </c>
      <c r="C203" s="347">
        <f t="shared" si="30"/>
        <v>5902072</v>
      </c>
      <c r="D203" s="251"/>
      <c r="E203" s="174"/>
      <c r="F203" s="174"/>
      <c r="G203" s="378">
        <v>574746</v>
      </c>
      <c r="H203" s="174"/>
      <c r="I203" s="339">
        <v>5327326</v>
      </c>
      <c r="J203" s="555"/>
      <c r="K203" s="218"/>
      <c r="L203" s="440"/>
      <c r="M203" s="469"/>
      <c r="N203" s="469"/>
      <c r="O203" s="469"/>
      <c r="P203" s="498"/>
      <c r="Q203" s="469"/>
      <c r="R203" s="491"/>
    </row>
    <row r="204" spans="1:18" ht="15.75" customHeight="1" x14ac:dyDescent="0.3">
      <c r="A204" s="173">
        <v>42691302</v>
      </c>
      <c r="B204" s="227" t="s">
        <v>93</v>
      </c>
      <c r="C204" s="347">
        <f t="shared" si="30"/>
        <v>805866</v>
      </c>
      <c r="D204" s="251"/>
      <c r="E204" s="174"/>
      <c r="F204" s="174"/>
      <c r="G204" s="378">
        <v>205866</v>
      </c>
      <c r="H204" s="174"/>
      <c r="I204" s="339">
        <v>600000</v>
      </c>
      <c r="J204" s="555"/>
      <c r="K204" s="218"/>
      <c r="L204" s="440"/>
      <c r="M204" s="469"/>
      <c r="N204" s="469"/>
      <c r="O204" s="469"/>
      <c r="P204" s="498"/>
      <c r="Q204" s="469"/>
      <c r="R204" s="491"/>
    </row>
    <row r="205" spans="1:18" ht="15.75" customHeight="1" x14ac:dyDescent="0.3">
      <c r="A205" s="173">
        <v>42691303</v>
      </c>
      <c r="B205" s="227" t="s">
        <v>94</v>
      </c>
      <c r="C205" s="347">
        <f t="shared" si="30"/>
        <v>420000</v>
      </c>
      <c r="D205" s="379"/>
      <c r="E205" s="380"/>
      <c r="F205" s="380"/>
      <c r="G205" s="378">
        <v>100000</v>
      </c>
      <c r="H205" s="380"/>
      <c r="I205" s="339">
        <v>320000</v>
      </c>
      <c r="J205" s="555"/>
      <c r="K205" s="218"/>
      <c r="L205" s="440"/>
      <c r="M205" s="455"/>
      <c r="N205" s="455"/>
      <c r="O205" s="455"/>
      <c r="P205" s="498"/>
      <c r="Q205" s="455"/>
      <c r="R205" s="491"/>
    </row>
    <row r="206" spans="1:18" ht="15.75" customHeight="1" x14ac:dyDescent="0.3">
      <c r="A206" s="173">
        <v>42691904</v>
      </c>
      <c r="B206" s="227" t="s">
        <v>95</v>
      </c>
      <c r="C206" s="347">
        <f t="shared" ref="C206:C208" si="68">SUM(D206:I206)</f>
        <v>4741968</v>
      </c>
      <c r="D206" s="251"/>
      <c r="E206" s="174"/>
      <c r="F206" s="174"/>
      <c r="G206" s="378">
        <v>1000000</v>
      </c>
      <c r="H206" s="174"/>
      <c r="I206" s="339">
        <v>3741968</v>
      </c>
      <c r="J206" s="555"/>
      <c r="K206" s="218"/>
      <c r="L206" s="440"/>
      <c r="M206" s="469"/>
      <c r="N206" s="469"/>
      <c r="O206" s="469"/>
      <c r="P206" s="498"/>
      <c r="Q206" s="469"/>
      <c r="R206" s="491"/>
    </row>
    <row r="207" spans="1:18" ht="15.75" customHeight="1" x14ac:dyDescent="0.3">
      <c r="A207" s="178">
        <v>430000</v>
      </c>
      <c r="B207" s="237" t="s">
        <v>287</v>
      </c>
      <c r="C207" s="255">
        <f>SUM(D207:I207)</f>
        <v>2000000</v>
      </c>
      <c r="D207" s="250">
        <f>D208</f>
        <v>0</v>
      </c>
      <c r="E207" s="172">
        <f t="shared" ref="E207:I207" si="69">E208</f>
        <v>0</v>
      </c>
      <c r="F207" s="172">
        <f t="shared" si="69"/>
        <v>0</v>
      </c>
      <c r="G207" s="172">
        <f t="shared" si="69"/>
        <v>0</v>
      </c>
      <c r="H207" s="172">
        <f t="shared" si="69"/>
        <v>0</v>
      </c>
      <c r="I207" s="176">
        <f t="shared" si="69"/>
        <v>2000000</v>
      </c>
      <c r="J207" s="564"/>
      <c r="K207" s="473"/>
      <c r="L207" s="499"/>
      <c r="M207" s="463"/>
      <c r="N207" s="463"/>
      <c r="O207" s="463"/>
      <c r="P207" s="463"/>
      <c r="Q207" s="463"/>
      <c r="R207" s="463"/>
    </row>
    <row r="208" spans="1:18" ht="15.75" customHeight="1" x14ac:dyDescent="0.3">
      <c r="A208" s="283">
        <v>431200</v>
      </c>
      <c r="B208" s="284" t="s">
        <v>98</v>
      </c>
      <c r="C208" s="297">
        <f t="shared" si="68"/>
        <v>2000000</v>
      </c>
      <c r="D208" s="303"/>
      <c r="E208" s="304"/>
      <c r="F208" s="304"/>
      <c r="G208" s="304"/>
      <c r="H208" s="304"/>
      <c r="I208" s="305">
        <v>2000000</v>
      </c>
      <c r="J208" s="554"/>
      <c r="K208" s="458"/>
      <c r="L208" s="464"/>
      <c r="M208" s="450"/>
      <c r="N208" s="450"/>
      <c r="O208" s="450"/>
      <c r="P208" s="450"/>
      <c r="Q208" s="450"/>
      <c r="R208" s="450"/>
    </row>
    <row r="209" spans="1:18" ht="15.75" customHeight="1" x14ac:dyDescent="0.3">
      <c r="A209" s="178">
        <v>440000</v>
      </c>
      <c r="B209" s="237" t="s">
        <v>288</v>
      </c>
      <c r="C209" s="254">
        <f>SUM(D209:I209)</f>
        <v>740267</v>
      </c>
      <c r="D209" s="250">
        <f t="shared" ref="D209:I209" si="70">D210+D218</f>
        <v>0</v>
      </c>
      <c r="E209" s="172">
        <f t="shared" si="70"/>
        <v>0</v>
      </c>
      <c r="F209" s="172">
        <f t="shared" si="70"/>
        <v>0</v>
      </c>
      <c r="G209" s="172">
        <f t="shared" si="70"/>
        <v>0</v>
      </c>
      <c r="H209" s="172">
        <f t="shared" si="70"/>
        <v>0</v>
      </c>
      <c r="I209" s="176">
        <f t="shared" si="70"/>
        <v>740267</v>
      </c>
      <c r="J209" s="564"/>
      <c r="K209" s="473"/>
      <c r="L209" s="463"/>
      <c r="M209" s="463"/>
      <c r="N209" s="463"/>
      <c r="O209" s="463"/>
      <c r="P209" s="463"/>
      <c r="Q209" s="463"/>
      <c r="R209" s="463"/>
    </row>
    <row r="210" spans="1:18" ht="15.75" customHeight="1" x14ac:dyDescent="0.3">
      <c r="A210" s="171">
        <v>441000</v>
      </c>
      <c r="B210" s="238" t="s">
        <v>289</v>
      </c>
      <c r="C210" s="254">
        <f>SUM(D210:I210)</f>
        <v>740267</v>
      </c>
      <c r="D210" s="250">
        <f t="shared" ref="D210:I210" si="71">D212+D211</f>
        <v>0</v>
      </c>
      <c r="E210" s="172">
        <f t="shared" si="71"/>
        <v>0</v>
      </c>
      <c r="F210" s="172">
        <f t="shared" si="71"/>
        <v>0</v>
      </c>
      <c r="G210" s="172">
        <f t="shared" si="71"/>
        <v>0</v>
      </c>
      <c r="H210" s="172">
        <f t="shared" si="71"/>
        <v>0</v>
      </c>
      <c r="I210" s="176">
        <f t="shared" si="71"/>
        <v>740267</v>
      </c>
      <c r="J210" s="553"/>
      <c r="K210" s="273"/>
      <c r="L210" s="463"/>
      <c r="M210" s="463"/>
      <c r="N210" s="463"/>
      <c r="O210" s="463"/>
      <c r="P210" s="463"/>
      <c r="Q210" s="463"/>
      <c r="R210" s="463"/>
    </row>
    <row r="211" spans="1:18" ht="15.75" customHeight="1" x14ac:dyDescent="0.3">
      <c r="A211" s="301">
        <v>441411</v>
      </c>
      <c r="B211" s="302" t="s">
        <v>211</v>
      </c>
      <c r="C211" s="297">
        <f>SUM(D211:I211)</f>
        <v>390267</v>
      </c>
      <c r="D211" s="303"/>
      <c r="E211" s="304"/>
      <c r="F211" s="304"/>
      <c r="G211" s="304"/>
      <c r="H211" s="304"/>
      <c r="I211" s="305">
        <v>390267</v>
      </c>
      <c r="J211" s="560"/>
      <c r="K211" s="452"/>
      <c r="L211" s="464"/>
      <c r="M211" s="450"/>
      <c r="N211" s="450"/>
      <c r="O211" s="450"/>
      <c r="P211" s="450"/>
      <c r="Q211" s="450"/>
      <c r="R211" s="450"/>
    </row>
    <row r="212" spans="1:18" ht="15.75" customHeight="1" thickBot="1" x14ac:dyDescent="0.35">
      <c r="A212" s="320">
        <v>441511</v>
      </c>
      <c r="B212" s="321" t="s">
        <v>100</v>
      </c>
      <c r="C212" s="349">
        <f>SUM(D212:I212)</f>
        <v>350000</v>
      </c>
      <c r="D212" s="381"/>
      <c r="E212" s="382"/>
      <c r="F212" s="382"/>
      <c r="G212" s="382"/>
      <c r="H212" s="382"/>
      <c r="I212" s="383">
        <v>350000</v>
      </c>
      <c r="J212" s="560"/>
      <c r="K212" s="452"/>
      <c r="L212" s="464"/>
      <c r="M212" s="450"/>
      <c r="N212" s="450"/>
      <c r="O212" s="450"/>
      <c r="P212" s="450"/>
      <c r="Q212" s="450"/>
      <c r="R212" s="450"/>
    </row>
    <row r="213" spans="1:18" ht="15.75" customHeight="1" thickBot="1" x14ac:dyDescent="0.35"/>
    <row r="214" spans="1:18" ht="15.75" customHeight="1" thickBot="1" x14ac:dyDescent="0.35">
      <c r="A214" s="648" t="s">
        <v>4</v>
      </c>
      <c r="B214" s="650" t="s">
        <v>230</v>
      </c>
      <c r="C214" s="638" t="s">
        <v>264</v>
      </c>
      <c r="D214" s="639"/>
      <c r="E214" s="639"/>
      <c r="F214" s="639"/>
      <c r="G214" s="639"/>
      <c r="H214" s="639"/>
      <c r="I214" s="640"/>
      <c r="J214" s="551"/>
      <c r="K214" s="273"/>
      <c r="L214" s="273"/>
      <c r="M214" s="515"/>
      <c r="N214" s="515"/>
      <c r="O214" s="515"/>
      <c r="P214" s="515"/>
      <c r="Q214" s="515"/>
      <c r="R214" s="515"/>
    </row>
    <row r="215" spans="1:18" ht="15.75" customHeight="1" x14ac:dyDescent="0.3">
      <c r="A215" s="649"/>
      <c r="B215" s="651"/>
      <c r="C215" s="641" t="s">
        <v>309</v>
      </c>
      <c r="D215" s="643" t="s">
        <v>265</v>
      </c>
      <c r="E215" s="644"/>
      <c r="F215" s="644"/>
      <c r="G215" s="644"/>
      <c r="H215" s="645" t="s">
        <v>233</v>
      </c>
      <c r="I215" s="646" t="s">
        <v>234</v>
      </c>
      <c r="J215" s="558"/>
      <c r="K215" s="513"/>
      <c r="L215" s="514"/>
      <c r="M215" s="273"/>
      <c r="N215" s="515"/>
      <c r="O215" s="515"/>
      <c r="P215" s="515"/>
      <c r="Q215" s="273"/>
      <c r="R215" s="273"/>
    </row>
    <row r="216" spans="1:18" ht="38.25" customHeight="1" x14ac:dyDescent="0.3">
      <c r="A216" s="649"/>
      <c r="B216" s="651"/>
      <c r="C216" s="642"/>
      <c r="D216" s="430" t="s">
        <v>266</v>
      </c>
      <c r="E216" s="431" t="s">
        <v>236</v>
      </c>
      <c r="F216" s="431" t="s">
        <v>237</v>
      </c>
      <c r="G216" s="431" t="s">
        <v>238</v>
      </c>
      <c r="H216" s="644"/>
      <c r="I216" s="647"/>
      <c r="J216" s="558"/>
      <c r="K216" s="513"/>
      <c r="L216" s="514"/>
      <c r="M216" s="272"/>
      <c r="N216" s="272"/>
      <c r="O216" s="272"/>
      <c r="P216" s="272"/>
      <c r="Q216" s="515"/>
      <c r="R216" s="515"/>
    </row>
    <row r="217" spans="1:18" ht="15.75" customHeight="1" thickBot="1" x14ac:dyDescent="0.35">
      <c r="A217" s="257" t="s">
        <v>239</v>
      </c>
      <c r="B217" s="225" t="s">
        <v>240</v>
      </c>
      <c r="C217" s="235" t="s">
        <v>241</v>
      </c>
      <c r="D217" s="233" t="s">
        <v>242</v>
      </c>
      <c r="E217" s="207" t="s">
        <v>243</v>
      </c>
      <c r="F217" s="207" t="s">
        <v>244</v>
      </c>
      <c r="G217" s="207" t="s">
        <v>245</v>
      </c>
      <c r="H217" s="207" t="s">
        <v>246</v>
      </c>
      <c r="I217" s="208" t="s">
        <v>247</v>
      </c>
      <c r="J217" s="552"/>
      <c r="K217" s="461"/>
      <c r="L217" s="462"/>
      <c r="M217" s="462"/>
      <c r="N217" s="462"/>
      <c r="O217" s="462"/>
      <c r="P217" s="462"/>
      <c r="Q217" s="462"/>
      <c r="R217" s="462"/>
    </row>
    <row r="218" spans="1:18" ht="15.75" customHeight="1" x14ac:dyDescent="0.3">
      <c r="A218" s="204">
        <v>444000</v>
      </c>
      <c r="B218" s="226" t="s">
        <v>290</v>
      </c>
      <c r="C218" s="346">
        <f t="shared" ref="C218:C224" si="72">SUM(D218:I218)</f>
        <v>0</v>
      </c>
      <c r="D218" s="335">
        <f>SUM(D219:D221)</f>
        <v>0</v>
      </c>
      <c r="E218" s="384">
        <f t="shared" ref="E218:I218" si="73">SUM(E219:E221)</f>
        <v>0</v>
      </c>
      <c r="F218" s="384">
        <f t="shared" si="73"/>
        <v>0</v>
      </c>
      <c r="G218" s="384">
        <f t="shared" si="73"/>
        <v>0</v>
      </c>
      <c r="H218" s="384">
        <f t="shared" si="73"/>
        <v>0</v>
      </c>
      <c r="I218" s="385">
        <f t="shared" si="73"/>
        <v>0</v>
      </c>
      <c r="J218" s="553"/>
      <c r="K218" s="273"/>
      <c r="L218" s="463"/>
      <c r="M218" s="463"/>
      <c r="N218" s="463"/>
      <c r="O218" s="463"/>
      <c r="P218" s="463"/>
      <c r="Q218" s="463"/>
      <c r="R218" s="463"/>
    </row>
    <row r="219" spans="1:18" ht="15.75" customHeight="1" x14ac:dyDescent="0.3">
      <c r="A219" s="283">
        <v>444100</v>
      </c>
      <c r="B219" s="284" t="s">
        <v>291</v>
      </c>
      <c r="C219" s="297">
        <f t="shared" si="72"/>
        <v>0</v>
      </c>
      <c r="D219" s="303"/>
      <c r="E219" s="304"/>
      <c r="F219" s="304"/>
      <c r="G219" s="304"/>
      <c r="H219" s="304"/>
      <c r="I219" s="305"/>
      <c r="J219" s="554"/>
      <c r="K219" s="458"/>
      <c r="L219" s="464"/>
      <c r="M219" s="450"/>
      <c r="N219" s="450"/>
      <c r="O219" s="450"/>
      <c r="P219" s="450"/>
      <c r="Q219" s="450"/>
      <c r="R219" s="450"/>
    </row>
    <row r="220" spans="1:18" ht="15.75" customHeight="1" x14ac:dyDescent="0.3">
      <c r="A220" s="283">
        <v>444200</v>
      </c>
      <c r="B220" s="284" t="s">
        <v>292</v>
      </c>
      <c r="C220" s="297">
        <f t="shared" si="72"/>
        <v>0</v>
      </c>
      <c r="D220" s="303"/>
      <c r="E220" s="304"/>
      <c r="F220" s="304"/>
      <c r="G220" s="304"/>
      <c r="H220" s="304"/>
      <c r="I220" s="305"/>
      <c r="J220" s="554"/>
      <c r="K220" s="458"/>
      <c r="L220" s="464"/>
      <c r="M220" s="450"/>
      <c r="N220" s="450"/>
      <c r="O220" s="450"/>
      <c r="P220" s="450"/>
      <c r="Q220" s="450"/>
      <c r="R220" s="450"/>
    </row>
    <row r="221" spans="1:18" ht="15.75" customHeight="1" x14ac:dyDescent="0.3">
      <c r="A221" s="283">
        <v>444300</v>
      </c>
      <c r="B221" s="284" t="s">
        <v>293</v>
      </c>
      <c r="C221" s="297">
        <f t="shared" si="72"/>
        <v>0</v>
      </c>
      <c r="D221" s="303"/>
      <c r="E221" s="304"/>
      <c r="F221" s="304"/>
      <c r="G221" s="304"/>
      <c r="H221" s="304"/>
      <c r="I221" s="305"/>
      <c r="J221" s="554"/>
      <c r="K221" s="458"/>
      <c r="L221" s="464"/>
      <c r="M221" s="450"/>
      <c r="N221" s="450"/>
      <c r="O221" s="450"/>
      <c r="P221" s="450"/>
      <c r="Q221" s="450"/>
      <c r="R221" s="450"/>
    </row>
    <row r="222" spans="1:18" ht="15.75" customHeight="1" x14ac:dyDescent="0.3">
      <c r="A222" s="171">
        <v>480000</v>
      </c>
      <c r="B222" s="237" t="s">
        <v>294</v>
      </c>
      <c r="C222" s="254">
        <f t="shared" si="72"/>
        <v>4920000</v>
      </c>
      <c r="D222" s="250">
        <f t="shared" ref="D222:I222" si="74">D223+D231</f>
        <v>0</v>
      </c>
      <c r="E222" s="172">
        <f t="shared" si="74"/>
        <v>0</v>
      </c>
      <c r="F222" s="172">
        <f t="shared" si="74"/>
        <v>0</v>
      </c>
      <c r="G222" s="172">
        <f t="shared" si="74"/>
        <v>0</v>
      </c>
      <c r="H222" s="172">
        <f t="shared" si="74"/>
        <v>0</v>
      </c>
      <c r="I222" s="176">
        <f t="shared" si="74"/>
        <v>4920000</v>
      </c>
      <c r="J222" s="553"/>
      <c r="K222" s="473"/>
      <c r="L222" s="463"/>
      <c r="M222" s="463"/>
      <c r="N222" s="463"/>
      <c r="O222" s="463"/>
      <c r="P222" s="463"/>
      <c r="Q222" s="463"/>
      <c r="R222" s="463"/>
    </row>
    <row r="223" spans="1:18" ht="15.75" customHeight="1" x14ac:dyDescent="0.3">
      <c r="A223" s="171">
        <v>482000</v>
      </c>
      <c r="B223" s="238" t="s">
        <v>295</v>
      </c>
      <c r="C223" s="254">
        <f t="shared" si="72"/>
        <v>4220000</v>
      </c>
      <c r="D223" s="250">
        <f>SUM(D224)+D227</f>
        <v>0</v>
      </c>
      <c r="E223" s="250">
        <f t="shared" ref="E223:I223" si="75">SUM(E224)+E227</f>
        <v>0</v>
      </c>
      <c r="F223" s="250">
        <f t="shared" si="75"/>
        <v>0</v>
      </c>
      <c r="G223" s="250">
        <f t="shared" si="75"/>
        <v>0</v>
      </c>
      <c r="H223" s="250">
        <f t="shared" si="75"/>
        <v>0</v>
      </c>
      <c r="I223" s="280">
        <f t="shared" si="75"/>
        <v>4220000</v>
      </c>
      <c r="J223" s="553"/>
      <c r="K223" s="273"/>
      <c r="L223" s="463"/>
      <c r="M223" s="463"/>
      <c r="N223" s="463"/>
      <c r="O223" s="463"/>
      <c r="P223" s="463"/>
      <c r="Q223" s="463"/>
      <c r="R223" s="463"/>
    </row>
    <row r="224" spans="1:18" ht="15.75" customHeight="1" x14ac:dyDescent="0.3">
      <c r="A224" s="285">
        <v>482100</v>
      </c>
      <c r="B224" s="286" t="s">
        <v>341</v>
      </c>
      <c r="C224" s="297">
        <f t="shared" si="72"/>
        <v>2620000</v>
      </c>
      <c r="D224" s="298">
        <f>SUM(D225:D226)</f>
        <v>0</v>
      </c>
      <c r="E224" s="298">
        <f t="shared" ref="E224:I224" si="76">SUM(E225:E226)</f>
        <v>0</v>
      </c>
      <c r="F224" s="298">
        <f t="shared" si="76"/>
        <v>0</v>
      </c>
      <c r="G224" s="298">
        <f t="shared" si="76"/>
        <v>0</v>
      </c>
      <c r="H224" s="298">
        <f t="shared" si="76"/>
        <v>0</v>
      </c>
      <c r="I224" s="306">
        <f t="shared" si="76"/>
        <v>2620000</v>
      </c>
      <c r="J224" s="554"/>
      <c r="K224" s="458"/>
      <c r="L224" s="464"/>
      <c r="M224" s="464"/>
      <c r="N224" s="464"/>
      <c r="O224" s="464"/>
      <c r="P224" s="464"/>
      <c r="Q224" s="464"/>
      <c r="R224" s="464"/>
    </row>
    <row r="225" spans="1:59" ht="15.75" customHeight="1" x14ac:dyDescent="0.3">
      <c r="A225" s="173">
        <v>482131</v>
      </c>
      <c r="B225" s="227" t="s">
        <v>102</v>
      </c>
      <c r="C225" s="347">
        <f t="shared" ref="C225:C279" si="77">SUM(D225:I225)</f>
        <v>120000</v>
      </c>
      <c r="D225" s="251"/>
      <c r="E225" s="174"/>
      <c r="F225" s="174"/>
      <c r="G225" s="174"/>
      <c r="H225" s="174"/>
      <c r="I225" s="334">
        <v>120000</v>
      </c>
      <c r="J225" s="555"/>
      <c r="K225" s="218"/>
      <c r="L225" s="440"/>
      <c r="M225" s="469"/>
      <c r="N225" s="469"/>
      <c r="O225" s="469"/>
      <c r="P225" s="469"/>
      <c r="Q225" s="469"/>
      <c r="R225" s="442"/>
    </row>
    <row r="226" spans="1:59" ht="15.75" customHeight="1" x14ac:dyDescent="0.3">
      <c r="A226" s="173">
        <v>482191</v>
      </c>
      <c r="B226" s="227" t="s">
        <v>103</v>
      </c>
      <c r="C226" s="347">
        <f t="shared" si="77"/>
        <v>2500000</v>
      </c>
      <c r="D226" s="251"/>
      <c r="E226" s="174"/>
      <c r="F226" s="174"/>
      <c r="G226" s="174"/>
      <c r="H226" s="174"/>
      <c r="I226" s="334">
        <v>2500000</v>
      </c>
      <c r="J226" s="555"/>
      <c r="K226" s="218"/>
      <c r="L226" s="440"/>
      <c r="M226" s="469"/>
      <c r="N226" s="469"/>
      <c r="O226" s="469"/>
      <c r="P226" s="469"/>
      <c r="Q226" s="469"/>
      <c r="R226" s="442"/>
    </row>
    <row r="227" spans="1:59" ht="15.75" customHeight="1" x14ac:dyDescent="0.3">
      <c r="A227" s="318">
        <v>482200</v>
      </c>
      <c r="B227" s="319" t="s">
        <v>104</v>
      </c>
      <c r="C227" s="436">
        <f t="shared" si="77"/>
        <v>1600000</v>
      </c>
      <c r="D227" s="437">
        <f>SUM(D228:D230)</f>
        <v>0</v>
      </c>
      <c r="E227" s="437">
        <f t="shared" ref="E227:I227" si="78">SUM(E228:E230)</f>
        <v>0</v>
      </c>
      <c r="F227" s="437">
        <f t="shared" si="78"/>
        <v>0</v>
      </c>
      <c r="G227" s="437">
        <f t="shared" si="78"/>
        <v>0</v>
      </c>
      <c r="H227" s="437">
        <f t="shared" si="78"/>
        <v>0</v>
      </c>
      <c r="I227" s="521">
        <f t="shared" si="78"/>
        <v>1600000</v>
      </c>
      <c r="J227" s="560" t="s">
        <v>369</v>
      </c>
      <c r="K227" s="452"/>
      <c r="L227" s="464"/>
      <c r="M227" s="450"/>
      <c r="N227" s="450"/>
      <c r="O227" s="450"/>
      <c r="P227" s="450"/>
      <c r="Q227" s="450"/>
      <c r="R227" s="450"/>
    </row>
    <row r="228" spans="1:59" ht="15.75" customHeight="1" x14ac:dyDescent="0.3">
      <c r="A228" s="278">
        <v>482200</v>
      </c>
      <c r="B228" s="279" t="s">
        <v>104</v>
      </c>
      <c r="C228" s="390">
        <f t="shared" ref="C228:C249" si="79">SUM(D228:I228)</f>
        <v>1600000</v>
      </c>
      <c r="D228" s="379"/>
      <c r="E228" s="380"/>
      <c r="F228" s="380"/>
      <c r="G228" s="380"/>
      <c r="H228" s="380"/>
      <c r="I228" s="433">
        <v>1600000</v>
      </c>
      <c r="J228" s="568"/>
      <c r="K228" s="501"/>
      <c r="L228" s="502"/>
      <c r="M228" s="503"/>
      <c r="N228" s="503"/>
      <c r="O228" s="503"/>
      <c r="P228" s="503"/>
      <c r="Q228" s="503"/>
      <c r="R228" s="503"/>
    </row>
    <row r="229" spans="1:59" ht="15.75" customHeight="1" x14ac:dyDescent="0.3">
      <c r="A229" s="435">
        <v>482231</v>
      </c>
      <c r="B229" s="520" t="s">
        <v>357</v>
      </c>
      <c r="C229" s="390">
        <f t="shared" si="79"/>
        <v>0</v>
      </c>
      <c r="D229" s="434"/>
      <c r="E229" s="434"/>
      <c r="F229" s="434"/>
      <c r="G229" s="434"/>
      <c r="H229" s="434"/>
      <c r="I229" s="522"/>
      <c r="J229" s="569"/>
      <c r="K229" s="505"/>
      <c r="L229" s="502"/>
      <c r="M229" s="506"/>
      <c r="N229" s="506"/>
      <c r="O229" s="506"/>
      <c r="P229" s="506"/>
      <c r="Q229" s="506"/>
      <c r="R229" s="506"/>
    </row>
    <row r="230" spans="1:59" s="195" customFormat="1" ht="19.5" customHeight="1" x14ac:dyDescent="0.3">
      <c r="A230" s="435">
        <v>482251</v>
      </c>
      <c r="B230" s="520" t="s">
        <v>358</v>
      </c>
      <c r="C230" s="390">
        <f t="shared" si="79"/>
        <v>0</v>
      </c>
      <c r="D230" s="434"/>
      <c r="E230" s="434"/>
      <c r="F230" s="434"/>
      <c r="G230" s="434"/>
      <c r="H230" s="434"/>
      <c r="I230" s="522"/>
      <c r="J230" s="593"/>
      <c r="K230" s="505"/>
      <c r="L230" s="502"/>
      <c r="M230" s="506"/>
      <c r="N230" s="506"/>
      <c r="O230" s="506"/>
      <c r="P230" s="506"/>
      <c r="Q230" s="506"/>
      <c r="R230" s="506"/>
      <c r="S230" s="276"/>
      <c r="T230" s="276"/>
      <c r="U230" s="276"/>
      <c r="V230" s="276"/>
      <c r="W230" s="276"/>
      <c r="X230" s="276"/>
      <c r="Y230" s="276"/>
      <c r="Z230" s="276"/>
      <c r="AA230" s="276"/>
      <c r="AB230" s="276"/>
      <c r="AC230" s="276"/>
      <c r="AD230" s="276"/>
      <c r="AE230" s="276"/>
      <c r="AF230" s="276"/>
      <c r="AG230" s="276"/>
      <c r="AH230" s="276"/>
      <c r="AI230" s="276"/>
      <c r="AJ230" s="276"/>
      <c r="AK230" s="276"/>
      <c r="AL230" s="276"/>
      <c r="AM230" s="276"/>
      <c r="AN230" s="276"/>
      <c r="AO230" s="276"/>
      <c r="AP230" s="276"/>
      <c r="AQ230" s="276"/>
      <c r="AR230" s="276"/>
      <c r="AS230" s="276"/>
      <c r="AT230" s="276"/>
      <c r="AU230" s="276"/>
      <c r="AV230" s="276"/>
      <c r="AW230" s="276"/>
      <c r="AX230" s="276"/>
      <c r="AY230" s="276"/>
      <c r="AZ230" s="276"/>
      <c r="BA230" s="276"/>
      <c r="BB230" s="276"/>
      <c r="BC230" s="276"/>
      <c r="BD230" s="276"/>
      <c r="BE230" s="276"/>
      <c r="BF230" s="276"/>
      <c r="BG230" s="205"/>
    </row>
    <row r="231" spans="1:59" ht="17.25" customHeight="1" x14ac:dyDescent="0.3">
      <c r="A231" s="171">
        <v>483000</v>
      </c>
      <c r="B231" s="238" t="s">
        <v>296</v>
      </c>
      <c r="C231" s="254">
        <f t="shared" si="79"/>
        <v>700000</v>
      </c>
      <c r="D231" s="250">
        <f t="shared" ref="D231:I231" si="80">D232</f>
        <v>0</v>
      </c>
      <c r="E231" s="172">
        <f t="shared" si="80"/>
        <v>0</v>
      </c>
      <c r="F231" s="172">
        <f t="shared" si="80"/>
        <v>0</v>
      </c>
      <c r="G231" s="172">
        <f t="shared" si="80"/>
        <v>0</v>
      </c>
      <c r="H231" s="172">
        <f t="shared" si="80"/>
        <v>0</v>
      </c>
      <c r="I231" s="176">
        <f t="shared" si="80"/>
        <v>700000</v>
      </c>
      <c r="J231" s="553"/>
      <c r="K231" s="273"/>
      <c r="L231" s="463"/>
      <c r="M231" s="463"/>
      <c r="N231" s="463"/>
      <c r="O231" s="463"/>
      <c r="P231" s="463"/>
      <c r="Q231" s="463"/>
      <c r="R231" s="463"/>
    </row>
    <row r="232" spans="1:59" ht="17.25" customHeight="1" thickBot="1" x14ac:dyDescent="0.35">
      <c r="A232" s="295">
        <v>483100</v>
      </c>
      <c r="B232" s="296" t="s">
        <v>297</v>
      </c>
      <c r="C232" s="349">
        <f t="shared" si="79"/>
        <v>700000</v>
      </c>
      <c r="D232" s="342"/>
      <c r="E232" s="343"/>
      <c r="F232" s="343"/>
      <c r="G232" s="343"/>
      <c r="H232" s="343"/>
      <c r="I232" s="344">
        <v>700000</v>
      </c>
      <c r="J232" s="554" t="s">
        <v>371</v>
      </c>
      <c r="K232" s="458"/>
      <c r="L232" s="464"/>
      <c r="M232" s="450"/>
      <c r="N232" s="450"/>
      <c r="O232" s="450"/>
      <c r="P232" s="450"/>
      <c r="Q232" s="450"/>
      <c r="R232" s="450"/>
    </row>
    <row r="233" spans="1:59" ht="17.25" customHeight="1" thickBot="1" x14ac:dyDescent="0.35">
      <c r="A233" s="202">
        <v>500000</v>
      </c>
      <c r="B233" s="239" t="s">
        <v>298</v>
      </c>
      <c r="C233" s="386">
        <f t="shared" si="79"/>
        <v>78151728</v>
      </c>
      <c r="D233" s="387">
        <f t="shared" ref="D233:I233" si="81">D234+D276</f>
        <v>0</v>
      </c>
      <c r="E233" s="388">
        <f t="shared" si="81"/>
        <v>7096980</v>
      </c>
      <c r="F233" s="388">
        <f t="shared" si="81"/>
        <v>0</v>
      </c>
      <c r="G233" s="388">
        <f t="shared" si="81"/>
        <v>0</v>
      </c>
      <c r="H233" s="388">
        <f t="shared" si="81"/>
        <v>0</v>
      </c>
      <c r="I233" s="389">
        <f t="shared" si="81"/>
        <v>71054748</v>
      </c>
      <c r="J233" s="559"/>
      <c r="K233" s="210"/>
      <c r="L233" s="507"/>
      <c r="M233" s="507"/>
      <c r="N233" s="507"/>
      <c r="O233" s="507"/>
      <c r="P233" s="507"/>
      <c r="Q233" s="507"/>
      <c r="R233" s="507"/>
    </row>
    <row r="234" spans="1:59" ht="26.25" customHeight="1" x14ac:dyDescent="0.3">
      <c r="A234" s="203">
        <v>510000</v>
      </c>
      <c r="B234" s="240" t="s">
        <v>299</v>
      </c>
      <c r="C234" s="346">
        <f t="shared" si="79"/>
        <v>76536417</v>
      </c>
      <c r="D234" s="335">
        <f t="shared" ref="D234:I234" si="82">D235+D265</f>
        <v>0</v>
      </c>
      <c r="E234" s="384">
        <f t="shared" si="82"/>
        <v>7096980</v>
      </c>
      <c r="F234" s="384">
        <f t="shared" si="82"/>
        <v>0</v>
      </c>
      <c r="G234" s="384">
        <f t="shared" si="82"/>
        <v>0</v>
      </c>
      <c r="H234" s="384">
        <f t="shared" si="82"/>
        <v>0</v>
      </c>
      <c r="I234" s="385">
        <f t="shared" si="82"/>
        <v>69439437</v>
      </c>
      <c r="J234" s="564"/>
      <c r="K234" s="473"/>
      <c r="L234" s="463"/>
      <c r="M234" s="463"/>
      <c r="N234" s="463"/>
      <c r="O234" s="463"/>
      <c r="P234" s="463"/>
      <c r="Q234" s="463"/>
      <c r="R234" s="463"/>
    </row>
    <row r="235" spans="1:59" ht="18.75" customHeight="1" x14ac:dyDescent="0.3">
      <c r="A235" s="171">
        <v>511000</v>
      </c>
      <c r="B235" s="238" t="s">
        <v>313</v>
      </c>
      <c r="C235" s="254">
        <f t="shared" si="79"/>
        <v>47898000</v>
      </c>
      <c r="D235" s="250">
        <f t="shared" ref="D235:I235" si="83">D236+D248</f>
        <v>0</v>
      </c>
      <c r="E235" s="250">
        <f t="shared" si="83"/>
        <v>0</v>
      </c>
      <c r="F235" s="250">
        <f t="shared" si="83"/>
        <v>0</v>
      </c>
      <c r="G235" s="250">
        <f t="shared" si="83"/>
        <v>0</v>
      </c>
      <c r="H235" s="250">
        <f t="shared" si="83"/>
        <v>0</v>
      </c>
      <c r="I235" s="280">
        <f t="shared" si="83"/>
        <v>47898000</v>
      </c>
      <c r="J235" s="553"/>
      <c r="K235" s="273"/>
      <c r="L235" s="463"/>
      <c r="M235" s="463"/>
      <c r="N235" s="463"/>
      <c r="O235" s="463"/>
      <c r="P235" s="463"/>
      <c r="Q235" s="463"/>
      <c r="R235" s="463"/>
    </row>
    <row r="236" spans="1:59" ht="29.25" customHeight="1" x14ac:dyDescent="0.3">
      <c r="A236" s="285">
        <v>511300</v>
      </c>
      <c r="B236" s="286" t="s">
        <v>339</v>
      </c>
      <c r="C236" s="297">
        <f t="shared" si="79"/>
        <v>41900000</v>
      </c>
      <c r="D236" s="298">
        <f t="shared" ref="D236:I236" si="84">SUM(D237:D247)</f>
        <v>0</v>
      </c>
      <c r="E236" s="299">
        <f t="shared" si="84"/>
        <v>0</v>
      </c>
      <c r="F236" s="299">
        <f t="shared" si="84"/>
        <v>0</v>
      </c>
      <c r="G236" s="299">
        <f t="shared" si="84"/>
        <v>0</v>
      </c>
      <c r="H236" s="299">
        <f t="shared" si="84"/>
        <v>0</v>
      </c>
      <c r="I236" s="300">
        <f t="shared" si="84"/>
        <v>41900000</v>
      </c>
      <c r="J236" s="554"/>
      <c r="K236" s="458"/>
      <c r="L236" s="464"/>
      <c r="M236" s="464"/>
      <c r="N236" s="464"/>
      <c r="O236" s="464"/>
      <c r="P236" s="464"/>
      <c r="Q236" s="464"/>
      <c r="R236" s="464"/>
    </row>
    <row r="237" spans="1:59" ht="29.25" customHeight="1" x14ac:dyDescent="0.3">
      <c r="A237" s="173" t="s">
        <v>144</v>
      </c>
      <c r="B237" s="227" t="s">
        <v>300</v>
      </c>
      <c r="C237" s="390">
        <f t="shared" si="79"/>
        <v>6000000</v>
      </c>
      <c r="D237" s="251"/>
      <c r="E237" s="174"/>
      <c r="F237" s="174"/>
      <c r="G237" s="378"/>
      <c r="H237" s="174"/>
      <c r="I237" s="339">
        <v>6000000</v>
      </c>
      <c r="J237" s="555"/>
      <c r="K237" s="218"/>
      <c r="L237" s="508"/>
      <c r="M237" s="469"/>
      <c r="N237" s="469"/>
      <c r="O237" s="469"/>
      <c r="P237" s="498"/>
      <c r="Q237" s="469"/>
      <c r="R237" s="491"/>
    </row>
    <row r="238" spans="1:59" ht="18.75" customHeight="1" x14ac:dyDescent="0.3">
      <c r="A238" s="173" t="s">
        <v>187</v>
      </c>
      <c r="B238" s="227" t="s">
        <v>301</v>
      </c>
      <c r="C238" s="390">
        <f t="shared" si="79"/>
        <v>2400000</v>
      </c>
      <c r="D238" s="251"/>
      <c r="E238" s="174"/>
      <c r="F238" s="174"/>
      <c r="G238" s="378"/>
      <c r="H238" s="174"/>
      <c r="I238" s="339">
        <v>2400000</v>
      </c>
      <c r="J238" s="594"/>
      <c r="K238" s="218"/>
      <c r="L238" s="508"/>
      <c r="M238" s="469"/>
      <c r="N238" s="469"/>
      <c r="O238" s="469"/>
      <c r="P238" s="498"/>
      <c r="Q238" s="469"/>
      <c r="R238" s="491"/>
    </row>
    <row r="239" spans="1:59" ht="24.75" customHeight="1" x14ac:dyDescent="0.3">
      <c r="A239" s="173" t="s">
        <v>146</v>
      </c>
      <c r="B239" s="227" t="s">
        <v>302</v>
      </c>
      <c r="C239" s="390">
        <f t="shared" si="79"/>
        <v>7200000</v>
      </c>
      <c r="D239" s="251"/>
      <c r="E239" s="174"/>
      <c r="F239" s="174"/>
      <c r="G239" s="378"/>
      <c r="H239" s="174"/>
      <c r="I239" s="339">
        <v>7200000</v>
      </c>
      <c r="J239" s="555"/>
      <c r="K239" s="218"/>
      <c r="L239" s="508"/>
      <c r="M239" s="469"/>
      <c r="N239" s="469"/>
      <c r="O239" s="469"/>
      <c r="P239" s="498"/>
      <c r="Q239" s="469"/>
      <c r="R239" s="491"/>
    </row>
    <row r="240" spans="1:59" ht="29.25" customHeight="1" x14ac:dyDescent="0.3">
      <c r="A240" s="173" t="s">
        <v>145</v>
      </c>
      <c r="B240" s="227" t="s">
        <v>303</v>
      </c>
      <c r="C240" s="390">
        <f t="shared" si="79"/>
        <v>1700000</v>
      </c>
      <c r="D240" s="251"/>
      <c r="E240" s="174"/>
      <c r="F240" s="174"/>
      <c r="G240" s="378"/>
      <c r="H240" s="174"/>
      <c r="I240" s="339">
        <v>1700000</v>
      </c>
      <c r="J240" s="555"/>
      <c r="K240" s="218"/>
      <c r="L240" s="508"/>
      <c r="M240" s="469"/>
      <c r="N240" s="469"/>
      <c r="O240" s="469"/>
      <c r="P240" s="498"/>
      <c r="Q240" s="469"/>
      <c r="R240" s="491"/>
    </row>
    <row r="241" spans="1:18" ht="18.75" customHeight="1" x14ac:dyDescent="0.3">
      <c r="A241" s="173" t="s">
        <v>147</v>
      </c>
      <c r="B241" s="227" t="s">
        <v>304</v>
      </c>
      <c r="C241" s="390">
        <f t="shared" si="79"/>
        <v>1200000</v>
      </c>
      <c r="D241" s="251"/>
      <c r="E241" s="174"/>
      <c r="F241" s="174"/>
      <c r="G241" s="378"/>
      <c r="H241" s="174"/>
      <c r="I241" s="339">
        <v>1200000</v>
      </c>
      <c r="J241" s="555"/>
      <c r="K241" s="218"/>
      <c r="L241" s="508"/>
      <c r="M241" s="469"/>
      <c r="N241" s="469"/>
      <c r="O241" s="469"/>
      <c r="P241" s="498"/>
      <c r="Q241" s="469"/>
      <c r="R241" s="491"/>
    </row>
    <row r="242" spans="1:18" ht="18.75" customHeight="1" x14ac:dyDescent="0.3">
      <c r="A242" s="173" t="s">
        <v>184</v>
      </c>
      <c r="B242" s="227" t="s">
        <v>185</v>
      </c>
      <c r="C242" s="390">
        <f t="shared" si="79"/>
        <v>3600000</v>
      </c>
      <c r="D242" s="251"/>
      <c r="E242" s="174"/>
      <c r="F242" s="174"/>
      <c r="G242" s="378"/>
      <c r="H242" s="174"/>
      <c r="I242" s="339">
        <v>3600000</v>
      </c>
      <c r="J242" s="555"/>
      <c r="K242" s="218"/>
      <c r="L242" s="508"/>
      <c r="M242" s="469"/>
      <c r="N242" s="469"/>
      <c r="O242" s="469"/>
      <c r="P242" s="498"/>
      <c r="Q242" s="469"/>
      <c r="R242" s="491"/>
    </row>
    <row r="243" spans="1:18" ht="18.75" customHeight="1" x14ac:dyDescent="0.3">
      <c r="A243" s="173" t="s">
        <v>148</v>
      </c>
      <c r="B243" s="227" t="s">
        <v>159</v>
      </c>
      <c r="C243" s="390">
        <f t="shared" si="79"/>
        <v>6000000</v>
      </c>
      <c r="D243" s="251"/>
      <c r="E243" s="174"/>
      <c r="F243" s="174"/>
      <c r="G243" s="378"/>
      <c r="H243" s="174"/>
      <c r="I243" s="339">
        <v>6000000</v>
      </c>
      <c r="J243" s="594" t="s">
        <v>368</v>
      </c>
      <c r="K243" s="218"/>
      <c r="L243" s="508"/>
      <c r="M243" s="469"/>
      <c r="N243" s="469"/>
      <c r="O243" s="469"/>
      <c r="P243" s="498"/>
      <c r="Q243" s="469"/>
      <c r="R243" s="491"/>
    </row>
    <row r="244" spans="1:18" ht="18.75" customHeight="1" x14ac:dyDescent="0.3">
      <c r="A244" s="173" t="s">
        <v>148</v>
      </c>
      <c r="B244" s="227" t="s">
        <v>199</v>
      </c>
      <c r="C244" s="390">
        <f t="shared" si="79"/>
        <v>1800000</v>
      </c>
      <c r="D244" s="251"/>
      <c r="E244" s="174"/>
      <c r="F244" s="174"/>
      <c r="G244" s="378"/>
      <c r="H244" s="174"/>
      <c r="I244" s="339">
        <v>1800000</v>
      </c>
      <c r="J244" s="555"/>
      <c r="K244" s="218"/>
      <c r="L244" s="508"/>
      <c r="M244" s="469"/>
      <c r="N244" s="469"/>
      <c r="O244" s="469"/>
      <c r="P244" s="498"/>
      <c r="Q244" s="469"/>
      <c r="R244" s="491"/>
    </row>
    <row r="245" spans="1:18" ht="18.75" customHeight="1" x14ac:dyDescent="0.3">
      <c r="A245" s="173" t="s">
        <v>191</v>
      </c>
      <c r="B245" s="227" t="s">
        <v>192</v>
      </c>
      <c r="C245" s="390">
        <f t="shared" si="79"/>
        <v>3600000</v>
      </c>
      <c r="D245" s="251"/>
      <c r="E245" s="174"/>
      <c r="F245" s="174"/>
      <c r="G245" s="378"/>
      <c r="H245" s="174"/>
      <c r="I245" s="339">
        <v>3600000</v>
      </c>
      <c r="J245" s="555"/>
      <c r="K245" s="218"/>
      <c r="L245" s="508"/>
      <c r="M245" s="469"/>
      <c r="N245" s="469"/>
      <c r="O245" s="469"/>
      <c r="P245" s="498"/>
      <c r="Q245" s="469"/>
      <c r="R245" s="491"/>
    </row>
    <row r="246" spans="1:18" ht="18.75" customHeight="1" x14ac:dyDescent="0.3">
      <c r="A246" s="173" t="s">
        <v>193</v>
      </c>
      <c r="B246" s="227" t="s">
        <v>194</v>
      </c>
      <c r="C246" s="390">
        <f t="shared" si="79"/>
        <v>3600000</v>
      </c>
      <c r="D246" s="251"/>
      <c r="E246" s="174"/>
      <c r="F246" s="174"/>
      <c r="G246" s="378"/>
      <c r="H246" s="174"/>
      <c r="I246" s="339">
        <v>3600000</v>
      </c>
      <c r="J246" s="555"/>
      <c r="K246" s="218"/>
      <c r="L246" s="508"/>
      <c r="M246" s="469"/>
      <c r="N246" s="469"/>
      <c r="O246" s="469"/>
      <c r="P246" s="498"/>
      <c r="Q246" s="469"/>
      <c r="R246" s="491"/>
    </row>
    <row r="247" spans="1:18" ht="18.75" customHeight="1" x14ac:dyDescent="0.3">
      <c r="A247" s="173" t="s">
        <v>189</v>
      </c>
      <c r="B247" s="227" t="s">
        <v>190</v>
      </c>
      <c r="C247" s="390">
        <f t="shared" si="79"/>
        <v>4800000</v>
      </c>
      <c r="D247" s="251"/>
      <c r="E247" s="174"/>
      <c r="F247" s="174"/>
      <c r="G247" s="378"/>
      <c r="H247" s="174"/>
      <c r="I247" s="339">
        <v>4800000</v>
      </c>
      <c r="J247" s="555"/>
      <c r="K247" s="218"/>
      <c r="L247" s="508"/>
      <c r="M247" s="469"/>
      <c r="N247" s="469"/>
      <c r="O247" s="469"/>
      <c r="P247" s="498"/>
      <c r="Q247" s="469"/>
      <c r="R247" s="491"/>
    </row>
    <row r="248" spans="1:18" ht="18.75" customHeight="1" x14ac:dyDescent="0.3">
      <c r="A248" s="285">
        <v>511400</v>
      </c>
      <c r="B248" s="286" t="s">
        <v>345</v>
      </c>
      <c r="C248" s="391">
        <f t="shared" si="79"/>
        <v>5998000</v>
      </c>
      <c r="D248" s="523">
        <f t="shared" ref="D248:I248" si="85">SUM(D249)</f>
        <v>0</v>
      </c>
      <c r="E248" s="523">
        <f t="shared" si="85"/>
        <v>0</v>
      </c>
      <c r="F248" s="523">
        <f t="shared" si="85"/>
        <v>0</v>
      </c>
      <c r="G248" s="523">
        <f t="shared" si="85"/>
        <v>0</v>
      </c>
      <c r="H248" s="523">
        <f t="shared" si="85"/>
        <v>0</v>
      </c>
      <c r="I248" s="524">
        <f t="shared" si="85"/>
        <v>5998000</v>
      </c>
      <c r="J248" s="554"/>
      <c r="K248" s="458"/>
      <c r="L248" s="464"/>
      <c r="M248" s="450"/>
      <c r="N248" s="450"/>
      <c r="O248" s="450"/>
      <c r="P248" s="450"/>
      <c r="Q248" s="450"/>
      <c r="R248" s="450"/>
    </row>
    <row r="249" spans="1:18" ht="18.75" customHeight="1" thickBot="1" x14ac:dyDescent="0.35">
      <c r="A249" s="261">
        <v>511431</v>
      </c>
      <c r="B249" s="262" t="s">
        <v>181</v>
      </c>
      <c r="C249" s="392">
        <f t="shared" si="79"/>
        <v>5998000</v>
      </c>
      <c r="D249" s="393"/>
      <c r="E249" s="394"/>
      <c r="F249" s="394"/>
      <c r="G249" s="395"/>
      <c r="H249" s="394"/>
      <c r="I249" s="396">
        <v>5998000</v>
      </c>
      <c r="J249" s="562" t="s">
        <v>384</v>
      </c>
      <c r="K249" s="454"/>
      <c r="L249" s="508"/>
      <c r="M249" s="455"/>
      <c r="N249" s="455"/>
      <c r="O249" s="455"/>
      <c r="P249" s="456"/>
      <c r="Q249" s="455"/>
      <c r="R249" s="456"/>
    </row>
    <row r="250" spans="1:18" ht="18.75" customHeight="1" x14ac:dyDescent="0.3">
      <c r="A250" s="217"/>
      <c r="B250" s="218"/>
      <c r="C250" s="219"/>
      <c r="D250" s="220"/>
      <c r="E250" s="220"/>
      <c r="F250" s="220"/>
      <c r="G250" s="221"/>
      <c r="H250" s="220"/>
      <c r="I250" s="221"/>
      <c r="L250" s="274"/>
      <c r="M250" s="275"/>
    </row>
    <row r="251" spans="1:18" ht="18.75" customHeight="1" x14ac:dyDescent="0.3">
      <c r="A251" s="217"/>
      <c r="B251" s="217"/>
      <c r="C251" s="219"/>
      <c r="D251" s="220"/>
      <c r="E251" s="220"/>
      <c r="F251" s="220"/>
      <c r="G251" s="221"/>
      <c r="H251" s="220"/>
      <c r="I251" s="221"/>
      <c r="L251" s="274"/>
      <c r="M251" s="275"/>
    </row>
    <row r="252" spans="1:18" ht="18.75" customHeight="1" x14ac:dyDescent="0.3">
      <c r="A252" s="217"/>
      <c r="B252" s="218"/>
      <c r="C252" s="219"/>
      <c r="D252" s="220"/>
      <c r="E252" s="220"/>
      <c r="F252" s="220"/>
      <c r="G252" s="221"/>
      <c r="H252" s="220"/>
      <c r="I252" s="221"/>
      <c r="L252" s="274"/>
      <c r="M252" s="275"/>
    </row>
    <row r="253" spans="1:18" ht="18.75" customHeight="1" x14ac:dyDescent="0.3">
      <c r="A253" s="217"/>
      <c r="B253" s="218"/>
      <c r="C253" s="219"/>
      <c r="D253" s="220"/>
      <c r="E253" s="220"/>
      <c r="F253" s="220"/>
      <c r="G253" s="221"/>
      <c r="H253" s="220"/>
      <c r="I253" s="221"/>
      <c r="L253" s="274"/>
      <c r="M253" s="275"/>
    </row>
    <row r="254" spans="1:18" ht="18.75" customHeight="1" x14ac:dyDescent="0.3">
      <c r="A254" s="217"/>
      <c r="B254" s="218"/>
      <c r="C254" s="219"/>
      <c r="D254" s="220"/>
      <c r="E254" s="220"/>
      <c r="F254" s="220"/>
      <c r="G254" s="221"/>
      <c r="H254" s="220"/>
      <c r="I254" s="221"/>
      <c r="L254" s="274"/>
      <c r="M254" s="275"/>
    </row>
    <row r="255" spans="1:18" ht="18.75" customHeight="1" x14ac:dyDescent="0.3">
      <c r="A255" s="217"/>
      <c r="B255" s="218"/>
      <c r="C255" s="219"/>
      <c r="D255" s="220"/>
      <c r="E255" s="220"/>
      <c r="F255" s="220"/>
      <c r="G255" s="221"/>
      <c r="H255" s="220"/>
      <c r="I255" s="221"/>
      <c r="L255" s="274"/>
      <c r="M255" s="275"/>
    </row>
    <row r="256" spans="1:18" ht="18.75" customHeight="1" x14ac:dyDescent="0.3">
      <c r="A256" s="217"/>
      <c r="B256" s="218"/>
      <c r="C256" s="219"/>
      <c r="D256" s="220"/>
      <c r="E256" s="220"/>
      <c r="F256" s="220"/>
      <c r="G256" s="221"/>
      <c r="H256" s="220"/>
      <c r="I256" s="221"/>
      <c r="L256" s="274"/>
      <c r="M256" s="275"/>
    </row>
    <row r="257" spans="1:18" ht="18.75" customHeight="1" x14ac:dyDescent="0.3">
      <c r="A257" s="217"/>
      <c r="B257" s="218"/>
      <c r="C257" s="219"/>
      <c r="D257" s="220"/>
      <c r="E257" s="220"/>
      <c r="F257" s="220"/>
      <c r="G257" s="221"/>
      <c r="H257" s="220"/>
      <c r="I257" s="221"/>
      <c r="L257" s="274"/>
      <c r="M257" s="275"/>
    </row>
    <row r="258" spans="1:18" ht="18.75" customHeight="1" x14ac:dyDescent="0.3">
      <c r="A258" s="217"/>
      <c r="B258" s="218"/>
      <c r="C258" s="219"/>
      <c r="D258" s="220"/>
      <c r="E258" s="220"/>
      <c r="F258" s="220"/>
      <c r="G258" s="221"/>
      <c r="H258" s="220"/>
      <c r="I258" s="221"/>
      <c r="L258" s="274"/>
      <c r="M258" s="275"/>
    </row>
    <row r="259" spans="1:18" ht="18.75" customHeight="1" x14ac:dyDescent="0.3">
      <c r="A259" s="217"/>
      <c r="B259" s="218"/>
      <c r="C259" s="219"/>
      <c r="D259" s="220"/>
      <c r="E259" s="220"/>
      <c r="F259" s="220"/>
      <c r="G259" s="221"/>
      <c r="H259" s="220"/>
      <c r="I259" s="221"/>
      <c r="L259" s="274"/>
      <c r="M259" s="275"/>
    </row>
    <row r="260" spans="1:18" ht="18.75" customHeight="1" thickBot="1" x14ac:dyDescent="0.35">
      <c r="A260" s="217"/>
      <c r="B260" s="218"/>
      <c r="C260" s="219"/>
      <c r="D260" s="220"/>
      <c r="E260" s="220"/>
      <c r="F260" s="220"/>
      <c r="G260" s="221"/>
      <c r="H260" s="220"/>
      <c r="I260" s="221"/>
      <c r="L260" s="274"/>
      <c r="M260" s="275"/>
    </row>
    <row r="261" spans="1:18" ht="15" thickBot="1" x14ac:dyDescent="0.35">
      <c r="A261" s="634" t="s">
        <v>4</v>
      </c>
      <c r="B261" s="636" t="s">
        <v>230</v>
      </c>
      <c r="C261" s="638" t="s">
        <v>264</v>
      </c>
      <c r="D261" s="639"/>
      <c r="E261" s="639"/>
      <c r="F261" s="639"/>
      <c r="G261" s="639"/>
      <c r="H261" s="639"/>
      <c r="I261" s="640"/>
      <c r="J261" s="570"/>
      <c r="K261" s="517"/>
      <c r="L261" s="273"/>
      <c r="M261" s="515"/>
      <c r="N261" s="515"/>
      <c r="O261" s="515"/>
      <c r="P261" s="515"/>
      <c r="Q261" s="515"/>
      <c r="R261" s="515"/>
    </row>
    <row r="262" spans="1:18" ht="15" customHeight="1" x14ac:dyDescent="0.3">
      <c r="A262" s="635"/>
      <c r="B262" s="637"/>
      <c r="C262" s="641" t="s">
        <v>309</v>
      </c>
      <c r="D262" s="643" t="s">
        <v>265</v>
      </c>
      <c r="E262" s="644"/>
      <c r="F262" s="644"/>
      <c r="G262" s="644"/>
      <c r="H262" s="645" t="s">
        <v>233</v>
      </c>
      <c r="I262" s="646" t="s">
        <v>234</v>
      </c>
      <c r="J262" s="570"/>
      <c r="K262" s="517"/>
      <c r="L262" s="514"/>
      <c r="M262" s="273"/>
      <c r="N262" s="515"/>
      <c r="O262" s="515"/>
      <c r="P262" s="515"/>
      <c r="Q262" s="273"/>
      <c r="R262" s="273"/>
    </row>
    <row r="263" spans="1:18" ht="26.4" x14ac:dyDescent="0.3">
      <c r="A263" s="635"/>
      <c r="B263" s="637"/>
      <c r="C263" s="642"/>
      <c r="D263" s="430" t="s">
        <v>266</v>
      </c>
      <c r="E263" s="431" t="s">
        <v>236</v>
      </c>
      <c r="F263" s="431" t="s">
        <v>237</v>
      </c>
      <c r="G263" s="431" t="s">
        <v>238</v>
      </c>
      <c r="H263" s="644"/>
      <c r="I263" s="647"/>
      <c r="J263" s="570"/>
      <c r="K263" s="517"/>
      <c r="L263" s="514"/>
      <c r="M263" s="272"/>
      <c r="N263" s="272"/>
      <c r="O263" s="272"/>
      <c r="P263" s="272"/>
      <c r="Q263" s="515"/>
      <c r="R263" s="515"/>
    </row>
    <row r="264" spans="1:18" ht="15" thickBot="1" x14ac:dyDescent="0.35">
      <c r="A264" s="200" t="s">
        <v>239</v>
      </c>
      <c r="B264" s="244" t="s">
        <v>240</v>
      </c>
      <c r="C264" s="247" t="s">
        <v>241</v>
      </c>
      <c r="D264" s="246" t="s">
        <v>242</v>
      </c>
      <c r="E264" s="167" t="s">
        <v>243</v>
      </c>
      <c r="F264" s="167" t="s">
        <v>244</v>
      </c>
      <c r="G264" s="167" t="s">
        <v>245</v>
      </c>
      <c r="H264" s="167" t="s">
        <v>246</v>
      </c>
      <c r="I264" s="168" t="s">
        <v>247</v>
      </c>
      <c r="J264" s="552"/>
      <c r="K264" s="461"/>
      <c r="L264" s="462"/>
      <c r="M264" s="462"/>
      <c r="N264" s="462"/>
      <c r="O264" s="462"/>
      <c r="P264" s="462"/>
      <c r="Q264" s="462"/>
      <c r="R264" s="462"/>
    </row>
    <row r="265" spans="1:18" x14ac:dyDescent="0.3">
      <c r="A265" s="204">
        <v>512000</v>
      </c>
      <c r="B265" s="226" t="s">
        <v>305</v>
      </c>
      <c r="C265" s="346">
        <f>SUM(D265:I265)</f>
        <v>28638417</v>
      </c>
      <c r="D265" s="335">
        <f t="shared" ref="D265:I265" si="86">D268+D267+D275</f>
        <v>0</v>
      </c>
      <c r="E265" s="384">
        <f t="shared" si="86"/>
        <v>7096980</v>
      </c>
      <c r="F265" s="384">
        <f t="shared" si="86"/>
        <v>0</v>
      </c>
      <c r="G265" s="384">
        <f t="shared" si="86"/>
        <v>0</v>
      </c>
      <c r="H265" s="384">
        <f t="shared" si="86"/>
        <v>0</v>
      </c>
      <c r="I265" s="385">
        <f t="shared" si="86"/>
        <v>21541437</v>
      </c>
      <c r="J265" s="553"/>
      <c r="K265" s="273"/>
      <c r="L265" s="463"/>
      <c r="M265" s="463"/>
      <c r="N265" s="463"/>
      <c r="O265" s="463"/>
      <c r="P265" s="463"/>
      <c r="Q265" s="463"/>
      <c r="R265" s="463"/>
    </row>
    <row r="266" spans="1:18" x14ac:dyDescent="0.3">
      <c r="A266" s="285">
        <v>512100</v>
      </c>
      <c r="B266" s="286" t="s">
        <v>343</v>
      </c>
      <c r="C266" s="297">
        <f>SUM(D266:I266)</f>
        <v>2040000</v>
      </c>
      <c r="D266" s="298">
        <f>SUM(D267)</f>
        <v>0</v>
      </c>
      <c r="E266" s="299">
        <f t="shared" ref="E266:I266" si="87">SUM(E267)</f>
        <v>0</v>
      </c>
      <c r="F266" s="299">
        <f t="shared" si="87"/>
        <v>0</v>
      </c>
      <c r="G266" s="299">
        <f t="shared" si="87"/>
        <v>0</v>
      </c>
      <c r="H266" s="299">
        <f t="shared" si="87"/>
        <v>0</v>
      </c>
      <c r="I266" s="300">
        <f t="shared" si="87"/>
        <v>2040000</v>
      </c>
      <c r="J266" s="554"/>
      <c r="K266" s="458"/>
      <c r="L266" s="464"/>
      <c r="M266" s="464"/>
      <c r="N266" s="464"/>
      <c r="O266" s="464"/>
      <c r="P266" s="464"/>
      <c r="Q266" s="464"/>
      <c r="R266" s="464"/>
    </row>
    <row r="267" spans="1:18" x14ac:dyDescent="0.3">
      <c r="A267" s="173">
        <v>512111</v>
      </c>
      <c r="B267" s="227" t="s">
        <v>200</v>
      </c>
      <c r="C267" s="347">
        <f t="shared" si="77"/>
        <v>2040000</v>
      </c>
      <c r="D267" s="251"/>
      <c r="E267" s="174"/>
      <c r="F267" s="174"/>
      <c r="G267" s="174"/>
      <c r="H267" s="174"/>
      <c r="I267" s="339">
        <v>2040000</v>
      </c>
      <c r="J267" s="555"/>
      <c r="K267" s="218"/>
      <c r="L267" s="440"/>
      <c r="M267" s="469"/>
      <c r="N267" s="469"/>
      <c r="O267" s="469"/>
      <c r="P267" s="469"/>
      <c r="Q267" s="469"/>
      <c r="R267" s="491"/>
    </row>
    <row r="268" spans="1:18" x14ac:dyDescent="0.3">
      <c r="A268" s="322">
        <v>512200</v>
      </c>
      <c r="B268" s="323" t="s">
        <v>340</v>
      </c>
      <c r="C268" s="297">
        <f>SUM(D268:I268)</f>
        <v>8095514</v>
      </c>
      <c r="D268" s="298">
        <f>SUM(D269:D273)</f>
        <v>0</v>
      </c>
      <c r="E268" s="299">
        <f t="shared" ref="E268:H268" si="88">SUM(E269:E273)</f>
        <v>0</v>
      </c>
      <c r="F268" s="299">
        <f t="shared" si="88"/>
        <v>0</v>
      </c>
      <c r="G268" s="299">
        <f t="shared" si="88"/>
        <v>0</v>
      </c>
      <c r="H268" s="299">
        <f t="shared" si="88"/>
        <v>0</v>
      </c>
      <c r="I268" s="300">
        <f>SUM(I269:I273)</f>
        <v>8095514</v>
      </c>
      <c r="J268" s="554"/>
      <c r="K268" s="458"/>
      <c r="L268" s="464"/>
      <c r="M268" s="464"/>
      <c r="N268" s="464"/>
      <c r="O268" s="464"/>
      <c r="P268" s="464"/>
      <c r="Q268" s="464"/>
      <c r="R268" s="464"/>
    </row>
    <row r="269" spans="1:18" x14ac:dyDescent="0.3">
      <c r="A269" s="173">
        <v>512211</v>
      </c>
      <c r="B269" s="227" t="s">
        <v>109</v>
      </c>
      <c r="C269" s="347">
        <f t="shared" si="77"/>
        <v>599999</v>
      </c>
      <c r="D269" s="251"/>
      <c r="E269" s="174"/>
      <c r="F269" s="174"/>
      <c r="G269" s="174"/>
      <c r="H269" s="174"/>
      <c r="I269" s="339">
        <v>599999</v>
      </c>
      <c r="J269" s="555"/>
      <c r="K269" s="218"/>
      <c r="L269" s="440"/>
      <c r="M269" s="469"/>
      <c r="N269" s="469"/>
      <c r="O269" s="469"/>
      <c r="P269" s="469"/>
      <c r="Q269" s="469"/>
      <c r="R269" s="491"/>
    </row>
    <row r="270" spans="1:18" x14ac:dyDescent="0.3">
      <c r="A270" s="173" t="s">
        <v>158</v>
      </c>
      <c r="B270" s="227" t="s">
        <v>157</v>
      </c>
      <c r="C270" s="347">
        <f t="shared" si="77"/>
        <v>4434312</v>
      </c>
      <c r="D270" s="251"/>
      <c r="E270" s="174"/>
      <c r="F270" s="174"/>
      <c r="G270" s="174"/>
      <c r="H270" s="174"/>
      <c r="I270" s="339">
        <v>4434312</v>
      </c>
      <c r="J270" s="555"/>
      <c r="K270" s="218"/>
      <c r="L270" s="440"/>
      <c r="M270" s="469"/>
      <c r="N270" s="469"/>
      <c r="O270" s="469"/>
      <c r="P270" s="469"/>
      <c r="Q270" s="469"/>
      <c r="R270" s="491"/>
    </row>
    <row r="271" spans="1:18" x14ac:dyDescent="0.3">
      <c r="A271" s="173">
        <v>512221</v>
      </c>
      <c r="B271" s="227" t="s">
        <v>110</v>
      </c>
      <c r="C271" s="347">
        <f t="shared" si="77"/>
        <v>599999</v>
      </c>
      <c r="D271" s="251"/>
      <c r="E271" s="174"/>
      <c r="F271" s="174"/>
      <c r="G271" s="174"/>
      <c r="H271" s="174"/>
      <c r="I271" s="339">
        <v>599999</v>
      </c>
      <c r="J271" s="555"/>
      <c r="K271" s="218"/>
      <c r="L271" s="440"/>
      <c r="M271" s="469"/>
      <c r="N271" s="469"/>
      <c r="O271" s="469"/>
      <c r="P271" s="469"/>
      <c r="Q271" s="469"/>
      <c r="R271" s="491"/>
    </row>
    <row r="272" spans="1:18" x14ac:dyDescent="0.3">
      <c r="A272" s="173">
        <v>512251</v>
      </c>
      <c r="B272" s="227" t="s">
        <v>111</v>
      </c>
      <c r="C272" s="347">
        <f t="shared" si="77"/>
        <v>1861205</v>
      </c>
      <c r="D272" s="251"/>
      <c r="E272" s="174"/>
      <c r="F272" s="174"/>
      <c r="G272" s="174"/>
      <c r="H272" s="174"/>
      <c r="I272" s="339">
        <v>1861205</v>
      </c>
      <c r="J272" s="555"/>
      <c r="K272" s="218"/>
      <c r="L272" s="440"/>
      <c r="M272" s="469"/>
      <c r="N272" s="469"/>
      <c r="O272" s="469"/>
      <c r="P272" s="469"/>
      <c r="Q272" s="469"/>
      <c r="R272" s="491"/>
    </row>
    <row r="273" spans="1:59" x14ac:dyDescent="0.3">
      <c r="A273" s="173">
        <v>512241</v>
      </c>
      <c r="B273" s="227" t="s">
        <v>113</v>
      </c>
      <c r="C273" s="347">
        <f t="shared" si="77"/>
        <v>599999</v>
      </c>
      <c r="D273" s="251"/>
      <c r="E273" s="174"/>
      <c r="F273" s="174"/>
      <c r="G273" s="174"/>
      <c r="H273" s="174"/>
      <c r="I273" s="339">
        <v>599999</v>
      </c>
      <c r="J273" s="555"/>
      <c r="K273" s="218"/>
      <c r="L273" s="440"/>
      <c r="M273" s="469"/>
      <c r="N273" s="469"/>
      <c r="O273" s="469"/>
      <c r="P273" s="469"/>
      <c r="Q273" s="469"/>
      <c r="R273" s="491"/>
    </row>
    <row r="274" spans="1:59" x14ac:dyDescent="0.3">
      <c r="A274" s="283">
        <v>512500</v>
      </c>
      <c r="B274" s="284" t="s">
        <v>344</v>
      </c>
      <c r="C274" s="297">
        <f>SUM(D274:I274)</f>
        <v>18502903</v>
      </c>
      <c r="D274" s="437">
        <f>SUM(D275)</f>
        <v>0</v>
      </c>
      <c r="E274" s="437">
        <f t="shared" ref="E274:I274" si="89">SUM(E275)</f>
        <v>7096980</v>
      </c>
      <c r="F274" s="437">
        <f t="shared" si="89"/>
        <v>0</v>
      </c>
      <c r="G274" s="437">
        <f t="shared" si="89"/>
        <v>0</v>
      </c>
      <c r="H274" s="437">
        <f t="shared" si="89"/>
        <v>0</v>
      </c>
      <c r="I274" s="521">
        <f t="shared" si="89"/>
        <v>11405923</v>
      </c>
      <c r="J274" s="554"/>
      <c r="K274" s="458"/>
      <c r="L274" s="464"/>
      <c r="M274" s="450"/>
      <c r="N274" s="450"/>
      <c r="O274" s="450"/>
      <c r="P274" s="450"/>
      <c r="Q274" s="450"/>
      <c r="R274" s="450"/>
    </row>
    <row r="275" spans="1:59" x14ac:dyDescent="0.3">
      <c r="A275" s="259">
        <v>512511</v>
      </c>
      <c r="B275" s="260" t="s">
        <v>112</v>
      </c>
      <c r="C275" s="390">
        <f>SUM(D275:I275)</f>
        <v>18502903</v>
      </c>
      <c r="D275" s="397"/>
      <c r="E275" s="398">
        <v>7096980</v>
      </c>
      <c r="F275" s="399"/>
      <c r="G275" s="400"/>
      <c r="H275" s="400"/>
      <c r="I275" s="401">
        <v>11405923</v>
      </c>
      <c r="J275" s="562"/>
      <c r="K275" s="454"/>
      <c r="L275" s="508"/>
      <c r="M275" s="455"/>
      <c r="N275" s="459"/>
      <c r="O275" s="460"/>
      <c r="P275" s="455"/>
      <c r="Q275" s="455"/>
      <c r="R275" s="459"/>
    </row>
    <row r="276" spans="1:59" x14ac:dyDescent="0.3">
      <c r="A276" s="201">
        <v>523000</v>
      </c>
      <c r="B276" s="228" t="s">
        <v>114</v>
      </c>
      <c r="C276" s="255">
        <f>SUM(D276:I276)</f>
        <v>1615311</v>
      </c>
      <c r="D276" s="525">
        <f>SUM(D277)</f>
        <v>0</v>
      </c>
      <c r="E276" s="526">
        <f t="shared" ref="E276:I276" si="90">SUM(E277)</f>
        <v>0</v>
      </c>
      <c r="F276" s="526">
        <f t="shared" si="90"/>
        <v>0</v>
      </c>
      <c r="G276" s="526">
        <f t="shared" si="90"/>
        <v>0</v>
      </c>
      <c r="H276" s="526">
        <f t="shared" si="90"/>
        <v>0</v>
      </c>
      <c r="I276" s="527">
        <f t="shared" si="90"/>
        <v>1615311</v>
      </c>
      <c r="J276" s="571"/>
      <c r="K276" s="510"/>
      <c r="L276" s="499"/>
      <c r="M276" s="511"/>
      <c r="N276" s="511"/>
      <c r="O276" s="511"/>
      <c r="P276" s="511"/>
      <c r="Q276" s="511"/>
      <c r="R276" s="511"/>
    </row>
    <row r="277" spans="1:59" ht="15" thickBot="1" x14ac:dyDescent="0.35">
      <c r="A277" s="320">
        <v>523111</v>
      </c>
      <c r="B277" s="321" t="s">
        <v>114</v>
      </c>
      <c r="C277" s="349">
        <f t="shared" si="77"/>
        <v>1615311</v>
      </c>
      <c r="D277" s="342"/>
      <c r="E277" s="343"/>
      <c r="F277" s="343"/>
      <c r="G277" s="343"/>
      <c r="H277" s="343"/>
      <c r="I277" s="402">
        <v>1615311</v>
      </c>
      <c r="J277" s="560"/>
      <c r="K277" s="452"/>
      <c r="L277" s="464"/>
      <c r="M277" s="450"/>
      <c r="N277" s="450"/>
      <c r="O277" s="450"/>
      <c r="P277" s="450"/>
      <c r="Q277" s="450"/>
      <c r="R277" s="512"/>
    </row>
    <row r="278" spans="1:59" s="195" customFormat="1" ht="21" customHeight="1" x14ac:dyDescent="0.3">
      <c r="A278" s="181">
        <v>600000</v>
      </c>
      <c r="B278" s="230" t="s">
        <v>306</v>
      </c>
      <c r="C278" s="403">
        <f>SUM(D278:I278)</f>
        <v>3809524</v>
      </c>
      <c r="D278" s="404">
        <f>D279</f>
        <v>0</v>
      </c>
      <c r="E278" s="405">
        <f t="shared" ref="E278:I278" si="91">E279</f>
        <v>0</v>
      </c>
      <c r="F278" s="405">
        <f t="shared" si="91"/>
        <v>0</v>
      </c>
      <c r="G278" s="405">
        <f t="shared" si="91"/>
        <v>0</v>
      </c>
      <c r="H278" s="405">
        <f t="shared" si="91"/>
        <v>0</v>
      </c>
      <c r="I278" s="406">
        <f t="shared" si="91"/>
        <v>3809524</v>
      </c>
      <c r="J278" s="564"/>
      <c r="K278" s="473"/>
      <c r="L278" s="507"/>
      <c r="M278" s="507"/>
      <c r="N278" s="507"/>
      <c r="O278" s="507"/>
      <c r="P278" s="507"/>
      <c r="Q278" s="507"/>
      <c r="R278" s="507"/>
      <c r="S278" s="276"/>
      <c r="T278" s="276"/>
      <c r="U278" s="276"/>
      <c r="V278" s="276"/>
      <c r="W278" s="276"/>
      <c r="X278" s="276"/>
      <c r="Y278" s="276"/>
      <c r="Z278" s="276"/>
      <c r="AA278" s="276"/>
      <c r="AB278" s="276"/>
      <c r="AC278" s="276"/>
      <c r="AD278" s="276"/>
      <c r="AE278" s="276"/>
      <c r="AF278" s="276"/>
      <c r="AG278" s="276"/>
      <c r="AH278" s="276"/>
      <c r="AI278" s="276"/>
      <c r="AJ278" s="276"/>
      <c r="AK278" s="276"/>
      <c r="AL278" s="276"/>
      <c r="AM278" s="276"/>
      <c r="AN278" s="276"/>
      <c r="AO278" s="276"/>
      <c r="AP278" s="276"/>
      <c r="AQ278" s="276"/>
      <c r="AR278" s="276"/>
      <c r="AS278" s="276"/>
      <c r="AT278" s="276"/>
      <c r="AU278" s="276"/>
      <c r="AV278" s="276"/>
      <c r="AW278" s="276"/>
      <c r="AX278" s="276"/>
      <c r="AY278" s="276"/>
      <c r="AZ278" s="276"/>
      <c r="BA278" s="276"/>
      <c r="BB278" s="276"/>
      <c r="BC278" s="276"/>
      <c r="BD278" s="276"/>
      <c r="BE278" s="276"/>
      <c r="BF278" s="276"/>
      <c r="BG278" s="205"/>
    </row>
    <row r="279" spans="1:59" x14ac:dyDescent="0.3">
      <c r="A279" s="283">
        <v>611400</v>
      </c>
      <c r="B279" s="284" t="s">
        <v>307</v>
      </c>
      <c r="C279" s="297">
        <f t="shared" si="77"/>
        <v>3809524</v>
      </c>
      <c r="D279" s="303"/>
      <c r="E279" s="304"/>
      <c r="F279" s="304"/>
      <c r="G279" s="304"/>
      <c r="H279" s="304"/>
      <c r="I279" s="305">
        <v>3809524</v>
      </c>
      <c r="J279" s="554"/>
      <c r="K279" s="458"/>
      <c r="L279" s="464"/>
      <c r="M279" s="450"/>
      <c r="N279" s="450"/>
      <c r="O279" s="450"/>
      <c r="P279" s="450"/>
      <c r="Q279" s="450"/>
      <c r="R279" s="450"/>
    </row>
    <row r="280" spans="1:59" s="196" customFormat="1" ht="16.2" thickBot="1" x14ac:dyDescent="0.35">
      <c r="A280" s="182"/>
      <c r="B280" s="232" t="s">
        <v>308</v>
      </c>
      <c r="C280" s="407">
        <f>SUM(D280:I280)</f>
        <v>499486049</v>
      </c>
      <c r="D280" s="408">
        <f t="shared" ref="D280:I280" si="92">D62+D233+D278</f>
        <v>0</v>
      </c>
      <c r="E280" s="409">
        <f t="shared" si="92"/>
        <v>7096980</v>
      </c>
      <c r="F280" s="409">
        <f t="shared" si="92"/>
        <v>300000</v>
      </c>
      <c r="G280" s="409">
        <f t="shared" si="92"/>
        <v>270775000</v>
      </c>
      <c r="H280" s="409">
        <f t="shared" si="92"/>
        <v>0</v>
      </c>
      <c r="I280" s="410">
        <f t="shared" si="92"/>
        <v>221314069</v>
      </c>
      <c r="J280" s="557"/>
      <c r="K280" s="210"/>
      <c r="L280" s="470"/>
      <c r="M280" s="470"/>
      <c r="N280" s="470"/>
      <c r="O280" s="470"/>
      <c r="P280" s="470"/>
      <c r="Q280" s="470"/>
      <c r="R280" s="470"/>
      <c r="S280" s="277"/>
      <c r="T280" s="277"/>
      <c r="U280" s="277"/>
      <c r="V280" s="277"/>
      <c r="W280" s="277"/>
      <c r="X280" s="277"/>
      <c r="Y280" s="277"/>
      <c r="Z280" s="277"/>
      <c r="AA280" s="277"/>
      <c r="AB280" s="277"/>
      <c r="AC280" s="277"/>
      <c r="AD280" s="277"/>
      <c r="AE280" s="277"/>
      <c r="AF280" s="277"/>
      <c r="AG280" s="277"/>
      <c r="AH280" s="277"/>
      <c r="AI280" s="277"/>
      <c r="AJ280" s="277"/>
      <c r="AK280" s="277"/>
      <c r="AL280" s="277"/>
      <c r="AM280" s="277"/>
      <c r="AN280" s="277"/>
      <c r="AO280" s="277"/>
      <c r="AP280" s="277"/>
      <c r="AQ280" s="277"/>
      <c r="AR280" s="277"/>
      <c r="AS280" s="277"/>
      <c r="AT280" s="277"/>
      <c r="AU280" s="277"/>
      <c r="AV280" s="277"/>
      <c r="AW280" s="277"/>
      <c r="AX280" s="277"/>
      <c r="AY280" s="277"/>
      <c r="AZ280" s="277"/>
      <c r="BA280" s="277"/>
      <c r="BB280" s="277"/>
      <c r="BC280" s="277"/>
      <c r="BD280" s="277"/>
      <c r="BE280" s="277"/>
      <c r="BF280" s="277"/>
      <c r="BG280" s="206"/>
    </row>
    <row r="281" spans="1:59" s="196" customFormat="1" ht="15.6" x14ac:dyDescent="0.3">
      <c r="A281" s="209"/>
      <c r="B281" s="210"/>
      <c r="C281" s="470"/>
      <c r="D281" s="470"/>
      <c r="E281" s="470"/>
      <c r="F281" s="470"/>
      <c r="G281" s="470"/>
      <c r="H281" s="470"/>
      <c r="I281" s="470"/>
      <c r="J281" s="557"/>
      <c r="K281" s="210"/>
      <c r="L281" s="470"/>
      <c r="M281" s="470"/>
      <c r="N281" s="470"/>
      <c r="O281" s="470"/>
      <c r="P281" s="470"/>
      <c r="Q281" s="470"/>
      <c r="R281" s="470"/>
      <c r="S281" s="277"/>
      <c r="T281" s="277"/>
      <c r="U281" s="277"/>
      <c r="V281" s="277"/>
      <c r="W281" s="277"/>
      <c r="X281" s="277"/>
      <c r="Y281" s="277"/>
      <c r="Z281" s="277"/>
      <c r="AA281" s="277"/>
      <c r="AB281" s="277"/>
      <c r="AC281" s="277"/>
      <c r="AD281" s="277"/>
      <c r="AE281" s="277"/>
      <c r="AF281" s="277"/>
      <c r="AG281" s="277"/>
      <c r="AH281" s="277"/>
      <c r="AI281" s="277"/>
      <c r="AJ281" s="277"/>
      <c r="AK281" s="277"/>
      <c r="AL281" s="277"/>
      <c r="AM281" s="277"/>
      <c r="AN281" s="277"/>
      <c r="AO281" s="277"/>
      <c r="AP281" s="277"/>
      <c r="AQ281" s="277"/>
      <c r="AR281" s="277"/>
      <c r="AS281" s="277"/>
      <c r="AT281" s="277"/>
      <c r="AU281" s="277"/>
      <c r="AV281" s="277"/>
      <c r="AW281" s="277"/>
      <c r="AX281" s="277"/>
      <c r="AY281" s="277"/>
      <c r="AZ281" s="277"/>
      <c r="BA281" s="277"/>
      <c r="BB281" s="277"/>
      <c r="BC281" s="277"/>
      <c r="BD281" s="277"/>
      <c r="BE281" s="277"/>
      <c r="BF281" s="277"/>
      <c r="BG281" s="206"/>
    </row>
    <row r="282" spans="1:59" s="196" customFormat="1" ht="16.2" x14ac:dyDescent="0.3">
      <c r="A282" s="557"/>
      <c r="B282" s="595" t="s">
        <v>372</v>
      </c>
      <c r="C282" s="588"/>
      <c r="D282" s="588"/>
      <c r="E282" s="588"/>
      <c r="F282" s="588"/>
      <c r="G282" s="588"/>
      <c r="H282" s="588"/>
      <c r="I282" s="588"/>
      <c r="J282" s="557"/>
      <c r="K282" s="210"/>
      <c r="L282" s="470"/>
      <c r="M282" s="470"/>
      <c r="N282" s="470"/>
      <c r="O282" s="470"/>
      <c r="P282" s="470"/>
      <c r="Q282" s="470"/>
      <c r="R282" s="470"/>
      <c r="S282" s="277"/>
      <c r="T282" s="277"/>
      <c r="U282" s="277"/>
      <c r="V282" s="277"/>
      <c r="W282" s="277"/>
      <c r="X282" s="277"/>
      <c r="Y282" s="277"/>
      <c r="Z282" s="277"/>
      <c r="AA282" s="277"/>
      <c r="AB282" s="277"/>
      <c r="AC282" s="277"/>
      <c r="AD282" s="277"/>
      <c r="AE282" s="277"/>
      <c r="AF282" s="277"/>
      <c r="AG282" s="277"/>
      <c r="AH282" s="277"/>
      <c r="AI282" s="277"/>
      <c r="AJ282" s="277"/>
      <c r="AK282" s="277"/>
      <c r="AL282" s="277"/>
      <c r="AM282" s="277"/>
      <c r="AN282" s="277"/>
      <c r="AO282" s="277"/>
      <c r="AP282" s="277"/>
      <c r="AQ282" s="277"/>
      <c r="AR282" s="277"/>
      <c r="AS282" s="277"/>
      <c r="AT282" s="277"/>
      <c r="AU282" s="277"/>
      <c r="AV282" s="277"/>
      <c r="AW282" s="277"/>
      <c r="AX282" s="277"/>
      <c r="AY282" s="277"/>
      <c r="AZ282" s="277"/>
      <c r="BA282" s="277"/>
      <c r="BB282" s="277"/>
      <c r="BC282" s="277"/>
      <c r="BD282" s="277"/>
      <c r="BE282" s="277"/>
      <c r="BF282" s="277"/>
      <c r="BG282" s="206"/>
    </row>
    <row r="283" spans="1:59" s="196" customFormat="1" ht="140.4" x14ac:dyDescent="0.3">
      <c r="A283" s="557"/>
      <c r="B283" s="596" t="s">
        <v>375</v>
      </c>
      <c r="C283" s="588"/>
      <c r="D283" s="588"/>
      <c r="E283" s="588"/>
      <c r="F283" s="588"/>
      <c r="G283" s="588"/>
      <c r="H283" s="588"/>
      <c r="I283" s="588"/>
      <c r="J283" s="557"/>
      <c r="K283" s="210"/>
      <c r="L283" s="470"/>
      <c r="M283" s="470"/>
      <c r="N283" s="470"/>
      <c r="O283" s="470"/>
      <c r="P283" s="470"/>
      <c r="Q283" s="470"/>
      <c r="R283" s="470"/>
      <c r="S283" s="277"/>
      <c r="T283" s="277"/>
      <c r="U283" s="277"/>
      <c r="V283" s="277"/>
      <c r="W283" s="277"/>
      <c r="X283" s="277"/>
      <c r="Y283" s="277"/>
      <c r="Z283" s="277"/>
      <c r="AA283" s="277"/>
      <c r="AB283" s="277"/>
      <c r="AC283" s="277"/>
      <c r="AD283" s="277"/>
      <c r="AE283" s="277"/>
      <c r="AF283" s="277"/>
      <c r="AG283" s="277"/>
      <c r="AH283" s="277"/>
      <c r="AI283" s="277"/>
      <c r="AJ283" s="277"/>
      <c r="AK283" s="277"/>
      <c r="AL283" s="277"/>
      <c r="AM283" s="277"/>
      <c r="AN283" s="277"/>
      <c r="AO283" s="277"/>
      <c r="AP283" s="277"/>
      <c r="AQ283" s="277"/>
      <c r="AR283" s="277"/>
      <c r="AS283" s="277"/>
      <c r="AT283" s="277"/>
      <c r="AU283" s="277"/>
      <c r="AV283" s="277"/>
      <c r="AW283" s="277"/>
      <c r="AX283" s="277"/>
      <c r="AY283" s="277"/>
      <c r="AZ283" s="277"/>
      <c r="BA283" s="277"/>
      <c r="BB283" s="277"/>
      <c r="BC283" s="277"/>
      <c r="BD283" s="277"/>
      <c r="BE283" s="277"/>
      <c r="BF283" s="277"/>
      <c r="BG283" s="206"/>
    </row>
    <row r="284" spans="1:59" s="196" customFormat="1" ht="62.4" x14ac:dyDescent="0.3">
      <c r="A284" s="557"/>
      <c r="B284" s="597" t="s">
        <v>374</v>
      </c>
      <c r="C284" s="588"/>
      <c r="D284" s="588"/>
      <c r="E284" s="588"/>
      <c r="F284" s="588"/>
      <c r="G284" s="588"/>
      <c r="H284" s="588"/>
      <c r="I284" s="588"/>
      <c r="J284" s="557"/>
      <c r="K284" s="210"/>
      <c r="L284" s="470"/>
      <c r="M284" s="470"/>
      <c r="N284" s="470"/>
      <c r="O284" s="470"/>
      <c r="P284" s="470"/>
      <c r="Q284" s="470"/>
      <c r="R284" s="470"/>
      <c r="S284" s="277"/>
      <c r="T284" s="277"/>
      <c r="U284" s="277"/>
      <c r="V284" s="277"/>
      <c r="W284" s="277"/>
      <c r="X284" s="277"/>
      <c r="Y284" s="277"/>
      <c r="Z284" s="277"/>
      <c r="AA284" s="277"/>
      <c r="AB284" s="277"/>
      <c r="AC284" s="277"/>
      <c r="AD284" s="277"/>
      <c r="AE284" s="277"/>
      <c r="AF284" s="277"/>
      <c r="AG284" s="277"/>
      <c r="AH284" s="277"/>
      <c r="AI284" s="277"/>
      <c r="AJ284" s="277"/>
      <c r="AK284" s="277"/>
      <c r="AL284" s="277"/>
      <c r="AM284" s="277"/>
      <c r="AN284" s="277"/>
      <c r="AO284" s="277"/>
      <c r="AP284" s="277"/>
      <c r="AQ284" s="277"/>
      <c r="AR284" s="277"/>
      <c r="AS284" s="277"/>
      <c r="AT284" s="277"/>
      <c r="AU284" s="277"/>
      <c r="AV284" s="277"/>
      <c r="AW284" s="277"/>
      <c r="AX284" s="277"/>
      <c r="AY284" s="277"/>
      <c r="AZ284" s="277"/>
      <c r="BA284" s="277"/>
      <c r="BB284" s="277"/>
      <c r="BC284" s="277"/>
      <c r="BD284" s="277"/>
      <c r="BE284" s="277"/>
      <c r="BF284" s="277"/>
      <c r="BG284" s="206"/>
    </row>
    <row r="285" spans="1:59" s="196" customFormat="1" ht="15" customHeight="1" x14ac:dyDescent="0.3">
      <c r="A285" s="557"/>
      <c r="B285" s="597" t="s">
        <v>373</v>
      </c>
      <c r="C285" s="588"/>
      <c r="D285" s="588"/>
      <c r="E285" s="588"/>
      <c r="F285" s="588"/>
      <c r="G285" s="588"/>
      <c r="H285" s="588"/>
      <c r="I285" s="588"/>
      <c r="J285" s="557"/>
      <c r="K285" s="210"/>
      <c r="L285" s="470"/>
      <c r="M285" s="470"/>
      <c r="N285" s="470"/>
      <c r="O285" s="470"/>
      <c r="P285" s="470"/>
      <c r="Q285" s="470"/>
      <c r="R285" s="470"/>
      <c r="S285" s="277"/>
      <c r="T285" s="277"/>
      <c r="U285" s="277"/>
      <c r="V285" s="277"/>
      <c r="W285" s="277"/>
      <c r="X285" s="277"/>
      <c r="Y285" s="277"/>
      <c r="Z285" s="277"/>
      <c r="AA285" s="277"/>
      <c r="AB285" s="277"/>
      <c r="AC285" s="277"/>
      <c r="AD285" s="277"/>
      <c r="AE285" s="277"/>
      <c r="AF285" s="277"/>
      <c r="AG285" s="277"/>
      <c r="AH285" s="277"/>
      <c r="AI285" s="277"/>
      <c r="AJ285" s="277"/>
      <c r="AK285" s="277"/>
      <c r="AL285" s="277"/>
      <c r="AM285" s="277"/>
      <c r="AN285" s="277"/>
      <c r="AO285" s="277"/>
      <c r="AP285" s="277"/>
      <c r="AQ285" s="277"/>
      <c r="AR285" s="277"/>
      <c r="AS285" s="277"/>
      <c r="AT285" s="277"/>
      <c r="AU285" s="277"/>
      <c r="AV285" s="277"/>
      <c r="AW285" s="277"/>
      <c r="AX285" s="277"/>
      <c r="AY285" s="277"/>
      <c r="AZ285" s="277"/>
      <c r="BA285" s="277"/>
      <c r="BB285" s="277"/>
      <c r="BC285" s="277"/>
      <c r="BD285" s="277"/>
      <c r="BE285" s="277"/>
      <c r="BF285" s="277"/>
      <c r="BG285" s="206"/>
    </row>
    <row r="286" spans="1:59" s="196" customFormat="1" ht="31.2" x14ac:dyDescent="0.3">
      <c r="A286" s="557"/>
      <c r="B286" s="597" t="s">
        <v>376</v>
      </c>
      <c r="C286" s="588"/>
      <c r="D286" s="588"/>
      <c r="E286" s="588"/>
      <c r="F286" s="588"/>
      <c r="G286" s="588"/>
      <c r="H286" s="588"/>
      <c r="I286" s="588"/>
      <c r="J286" s="557"/>
      <c r="K286" s="210"/>
      <c r="L286" s="470"/>
      <c r="M286" s="470"/>
      <c r="N286" s="470"/>
      <c r="O286" s="470"/>
      <c r="P286" s="470"/>
      <c r="Q286" s="470"/>
      <c r="R286" s="470"/>
      <c r="S286" s="277"/>
      <c r="T286" s="277"/>
      <c r="U286" s="277"/>
      <c r="V286" s="277"/>
      <c r="W286" s="277"/>
      <c r="X286" s="277"/>
      <c r="Y286" s="277"/>
      <c r="Z286" s="277"/>
      <c r="AA286" s="277"/>
      <c r="AB286" s="277"/>
      <c r="AC286" s="277"/>
      <c r="AD286" s="277"/>
      <c r="AE286" s="277"/>
      <c r="AF286" s="277"/>
      <c r="AG286" s="277"/>
      <c r="AH286" s="277"/>
      <c r="AI286" s="277"/>
      <c r="AJ286" s="277"/>
      <c r="AK286" s="277"/>
      <c r="AL286" s="277"/>
      <c r="AM286" s="277"/>
      <c r="AN286" s="277"/>
      <c r="AO286" s="277"/>
      <c r="AP286" s="277"/>
      <c r="AQ286" s="277"/>
      <c r="AR286" s="277"/>
      <c r="AS286" s="277"/>
      <c r="AT286" s="277"/>
      <c r="AU286" s="277"/>
      <c r="AV286" s="277"/>
      <c r="AW286" s="277"/>
      <c r="AX286" s="277"/>
      <c r="AY286" s="277"/>
      <c r="AZ286" s="277"/>
      <c r="BA286" s="277"/>
      <c r="BB286" s="277"/>
      <c r="BC286" s="277"/>
      <c r="BD286" s="277"/>
      <c r="BE286" s="277"/>
      <c r="BF286" s="277"/>
      <c r="BG286" s="206"/>
    </row>
    <row r="287" spans="1:59" s="196" customFormat="1" ht="31.2" x14ac:dyDescent="0.3">
      <c r="A287" s="557"/>
      <c r="B287" s="596" t="s">
        <v>377</v>
      </c>
      <c r="C287" s="588"/>
      <c r="D287" s="588"/>
      <c r="E287" s="588"/>
      <c r="F287" s="588"/>
      <c r="G287" s="588"/>
      <c r="H287" s="588"/>
      <c r="I287" s="588"/>
      <c r="J287" s="557"/>
      <c r="K287" s="210"/>
      <c r="L287" s="470"/>
      <c r="M287" s="470"/>
      <c r="N287" s="470"/>
      <c r="O287" s="470"/>
      <c r="P287" s="470"/>
      <c r="Q287" s="470"/>
      <c r="R287" s="470"/>
      <c r="S287" s="277"/>
      <c r="T287" s="277"/>
      <c r="U287" s="277"/>
      <c r="V287" s="277"/>
      <c r="W287" s="277"/>
      <c r="X287" s="277"/>
      <c r="Y287" s="277"/>
      <c r="Z287" s="277"/>
      <c r="AA287" s="277"/>
      <c r="AB287" s="277"/>
      <c r="AC287" s="277"/>
      <c r="AD287" s="277"/>
      <c r="AE287" s="277"/>
      <c r="AF287" s="277"/>
      <c r="AG287" s="277"/>
      <c r="AH287" s="277"/>
      <c r="AI287" s="277"/>
      <c r="AJ287" s="277"/>
      <c r="AK287" s="277"/>
      <c r="AL287" s="277"/>
      <c r="AM287" s="277"/>
      <c r="AN287" s="277"/>
      <c r="AO287" s="277"/>
      <c r="AP287" s="277"/>
      <c r="AQ287" s="277"/>
      <c r="AR287" s="277"/>
      <c r="AS287" s="277"/>
      <c r="AT287" s="277"/>
      <c r="AU287" s="277"/>
      <c r="AV287" s="277"/>
      <c r="AW287" s="277"/>
      <c r="AX287" s="277"/>
      <c r="AY287" s="277"/>
      <c r="AZ287" s="277"/>
      <c r="BA287" s="277"/>
      <c r="BB287" s="277"/>
      <c r="BC287" s="277"/>
      <c r="BD287" s="277"/>
      <c r="BE287" s="277"/>
      <c r="BF287" s="277"/>
      <c r="BG287" s="206"/>
    </row>
    <row r="288" spans="1:59" s="196" customFormat="1" ht="31.2" x14ac:dyDescent="0.3">
      <c r="A288" s="557"/>
      <c r="B288" s="597" t="s">
        <v>378</v>
      </c>
      <c r="C288" s="588"/>
      <c r="D288" s="588"/>
      <c r="E288" s="588"/>
      <c r="F288" s="588"/>
      <c r="G288" s="588"/>
      <c r="H288" s="588"/>
      <c r="I288" s="588"/>
      <c r="J288" s="557"/>
      <c r="K288" s="210"/>
      <c r="L288" s="470"/>
      <c r="M288" s="470"/>
      <c r="N288" s="470"/>
      <c r="O288" s="470"/>
      <c r="P288" s="470"/>
      <c r="Q288" s="470"/>
      <c r="R288" s="470"/>
      <c r="S288" s="277"/>
      <c r="T288" s="277"/>
      <c r="U288" s="277"/>
      <c r="V288" s="277"/>
      <c r="W288" s="277"/>
      <c r="X288" s="277"/>
      <c r="Y288" s="277"/>
      <c r="Z288" s="277"/>
      <c r="AA288" s="277"/>
      <c r="AB288" s="277"/>
      <c r="AC288" s="277"/>
      <c r="AD288" s="277"/>
      <c r="AE288" s="277"/>
      <c r="AF288" s="277"/>
      <c r="AG288" s="277"/>
      <c r="AH288" s="277"/>
      <c r="AI288" s="277"/>
      <c r="AJ288" s="277"/>
      <c r="AK288" s="277"/>
      <c r="AL288" s="277"/>
      <c r="AM288" s="277"/>
      <c r="AN288" s="277"/>
      <c r="AO288" s="277"/>
      <c r="AP288" s="277"/>
      <c r="AQ288" s="277"/>
      <c r="AR288" s="277"/>
      <c r="AS288" s="277"/>
      <c r="AT288" s="277"/>
      <c r="AU288" s="277"/>
      <c r="AV288" s="277"/>
      <c r="AW288" s="277"/>
      <c r="AX288" s="277"/>
      <c r="AY288" s="277"/>
      <c r="AZ288" s="277"/>
      <c r="BA288" s="277"/>
      <c r="BB288" s="277"/>
      <c r="BC288" s="277"/>
      <c r="BD288" s="277"/>
      <c r="BE288" s="277"/>
      <c r="BF288" s="277"/>
      <c r="BG288" s="206"/>
    </row>
    <row r="289" spans="1:59" s="196" customFormat="1" ht="46.8" x14ac:dyDescent="0.3">
      <c r="A289" s="557"/>
      <c r="B289" s="597" t="s">
        <v>385</v>
      </c>
      <c r="C289" s="588"/>
      <c r="D289" s="588"/>
      <c r="E289" s="588"/>
      <c r="F289" s="588"/>
      <c r="G289" s="588"/>
      <c r="H289" s="588"/>
      <c r="I289" s="588"/>
      <c r="J289" s="557"/>
      <c r="K289" s="210"/>
      <c r="L289" s="470"/>
      <c r="M289" s="470"/>
      <c r="N289" s="470"/>
      <c r="O289" s="470"/>
      <c r="P289" s="470"/>
      <c r="Q289" s="470"/>
      <c r="R289" s="470"/>
      <c r="S289" s="277"/>
      <c r="T289" s="277"/>
      <c r="U289" s="277"/>
      <c r="V289" s="277"/>
      <c r="W289" s="277"/>
      <c r="X289" s="277"/>
      <c r="Y289" s="277"/>
      <c r="Z289" s="277"/>
      <c r="AA289" s="277"/>
      <c r="AB289" s="277"/>
      <c r="AC289" s="277"/>
      <c r="AD289" s="277"/>
      <c r="AE289" s="277"/>
      <c r="AF289" s="277"/>
      <c r="AG289" s="277"/>
      <c r="AH289" s="277"/>
      <c r="AI289" s="277"/>
      <c r="AJ289" s="277"/>
      <c r="AK289" s="277"/>
      <c r="AL289" s="277"/>
      <c r="AM289" s="277"/>
      <c r="AN289" s="277"/>
      <c r="AO289" s="277"/>
      <c r="AP289" s="277"/>
      <c r="AQ289" s="277"/>
      <c r="AR289" s="277"/>
      <c r="AS289" s="277"/>
      <c r="AT289" s="277"/>
      <c r="AU289" s="277"/>
      <c r="AV289" s="277"/>
      <c r="AW289" s="277"/>
      <c r="AX289" s="277"/>
      <c r="AY289" s="277"/>
      <c r="AZ289" s="277"/>
      <c r="BA289" s="277"/>
      <c r="BB289" s="277"/>
      <c r="BC289" s="277"/>
      <c r="BD289" s="277"/>
      <c r="BE289" s="277"/>
      <c r="BF289" s="277"/>
      <c r="BG289" s="206"/>
    </row>
    <row r="290" spans="1:59" s="196" customFormat="1" ht="15.6" x14ac:dyDescent="0.3">
      <c r="A290" s="557"/>
      <c r="B290" s="597"/>
      <c r="C290" s="588"/>
      <c r="D290" s="588"/>
      <c r="E290" s="588"/>
      <c r="F290" s="588"/>
      <c r="G290" s="588"/>
      <c r="H290" s="588"/>
      <c r="I290" s="588"/>
      <c r="J290" s="557"/>
      <c r="K290" s="210"/>
      <c r="L290" s="470"/>
      <c r="M290" s="470"/>
      <c r="N290" s="470"/>
      <c r="O290" s="470"/>
      <c r="P290" s="470"/>
      <c r="Q290" s="470"/>
      <c r="R290" s="470"/>
      <c r="S290" s="277"/>
      <c r="T290" s="277"/>
      <c r="U290" s="277"/>
      <c r="V290" s="277"/>
      <c r="W290" s="277"/>
      <c r="X290" s="277"/>
      <c r="Y290" s="277"/>
      <c r="Z290" s="277"/>
      <c r="AA290" s="277"/>
      <c r="AB290" s="277"/>
      <c r="AC290" s="277"/>
      <c r="AD290" s="277"/>
      <c r="AE290" s="277"/>
      <c r="AF290" s="277"/>
      <c r="AG290" s="277"/>
      <c r="AH290" s="277"/>
      <c r="AI290" s="277"/>
      <c r="AJ290" s="277"/>
      <c r="AK290" s="277"/>
      <c r="AL290" s="277"/>
      <c r="AM290" s="277"/>
      <c r="AN290" s="277"/>
      <c r="AO290" s="277"/>
      <c r="AP290" s="277"/>
      <c r="AQ290" s="277"/>
      <c r="AR290" s="277"/>
      <c r="AS290" s="277"/>
      <c r="AT290" s="277"/>
      <c r="AU290" s="277"/>
      <c r="AV290" s="277"/>
      <c r="AW290" s="277"/>
      <c r="AX290" s="277"/>
      <c r="AY290" s="277"/>
      <c r="AZ290" s="277"/>
      <c r="BA290" s="277"/>
      <c r="BB290" s="277"/>
      <c r="BC290" s="277"/>
      <c r="BD290" s="277"/>
      <c r="BE290" s="277"/>
      <c r="BF290" s="277"/>
      <c r="BG290" s="206"/>
    </row>
    <row r="291" spans="1:59" s="196" customFormat="1" ht="15.6" x14ac:dyDescent="0.3">
      <c r="A291" s="557"/>
      <c r="B291" s="597"/>
      <c r="C291" s="588"/>
      <c r="D291" s="588"/>
      <c r="E291" s="588"/>
      <c r="F291" s="588"/>
      <c r="G291" s="588"/>
      <c r="H291" s="588"/>
      <c r="I291" s="588"/>
      <c r="J291" s="557"/>
      <c r="K291" s="210"/>
      <c r="L291" s="470"/>
      <c r="M291" s="470"/>
      <c r="N291" s="470"/>
      <c r="O291" s="470"/>
      <c r="P291" s="470"/>
      <c r="Q291" s="470"/>
      <c r="R291" s="470"/>
      <c r="S291" s="277"/>
      <c r="T291" s="277"/>
      <c r="U291" s="277"/>
      <c r="V291" s="277"/>
      <c r="W291" s="277"/>
      <c r="X291" s="277"/>
      <c r="Y291" s="277"/>
      <c r="Z291" s="277"/>
      <c r="AA291" s="277"/>
      <c r="AB291" s="277"/>
      <c r="AC291" s="277"/>
      <c r="AD291" s="277"/>
      <c r="AE291" s="277"/>
      <c r="AF291" s="277"/>
      <c r="AG291" s="277"/>
      <c r="AH291" s="277"/>
      <c r="AI291" s="277"/>
      <c r="AJ291" s="277"/>
      <c r="AK291" s="277"/>
      <c r="AL291" s="277"/>
      <c r="AM291" s="277"/>
      <c r="AN291" s="277"/>
      <c r="AO291" s="277"/>
      <c r="AP291" s="277"/>
      <c r="AQ291" s="277"/>
      <c r="AR291" s="277"/>
      <c r="AS291" s="277"/>
      <c r="AT291" s="277"/>
      <c r="AU291" s="277"/>
      <c r="AV291" s="277"/>
      <c r="AW291" s="277"/>
      <c r="AX291" s="277"/>
      <c r="AY291" s="277"/>
      <c r="AZ291" s="277"/>
      <c r="BA291" s="277"/>
      <c r="BB291" s="277"/>
      <c r="BC291" s="277"/>
      <c r="BD291" s="277"/>
      <c r="BE291" s="277"/>
      <c r="BF291" s="277"/>
      <c r="BG291" s="206"/>
    </row>
    <row r="292" spans="1:59" s="196" customFormat="1" ht="15.6" x14ac:dyDescent="0.3">
      <c r="A292" s="557"/>
      <c r="B292" s="587"/>
      <c r="C292" s="588"/>
      <c r="D292" s="588"/>
      <c r="E292" s="588"/>
      <c r="F292" s="588"/>
      <c r="G292" s="588"/>
      <c r="H292" s="588"/>
      <c r="I292" s="588"/>
      <c r="J292" s="557"/>
      <c r="K292" s="210"/>
      <c r="L292" s="470"/>
      <c r="M292" s="470"/>
      <c r="N292" s="470"/>
      <c r="O292" s="470"/>
      <c r="P292" s="470"/>
      <c r="Q292" s="470"/>
      <c r="R292" s="470"/>
      <c r="S292" s="277"/>
      <c r="T292" s="277"/>
      <c r="U292" s="277"/>
      <c r="V292" s="277"/>
      <c r="W292" s="277"/>
      <c r="X292" s="277"/>
      <c r="Y292" s="277"/>
      <c r="Z292" s="277"/>
      <c r="AA292" s="277"/>
      <c r="AB292" s="277"/>
      <c r="AC292" s="277"/>
      <c r="AD292" s="277"/>
      <c r="AE292" s="277"/>
      <c r="AF292" s="277"/>
      <c r="AG292" s="277"/>
      <c r="AH292" s="277"/>
      <c r="AI292" s="277"/>
      <c r="AJ292" s="277"/>
      <c r="AK292" s="277"/>
      <c r="AL292" s="277"/>
      <c r="AM292" s="277"/>
      <c r="AN292" s="277"/>
      <c r="AO292" s="277"/>
      <c r="AP292" s="277"/>
      <c r="AQ292" s="277"/>
      <c r="AR292" s="277"/>
      <c r="AS292" s="277"/>
      <c r="AT292" s="277"/>
      <c r="AU292" s="277"/>
      <c r="AV292" s="277"/>
      <c r="AW292" s="277"/>
      <c r="AX292" s="277"/>
      <c r="AY292" s="277"/>
      <c r="AZ292" s="277"/>
      <c r="BA292" s="277"/>
      <c r="BB292" s="277"/>
      <c r="BC292" s="277"/>
      <c r="BD292" s="277"/>
      <c r="BE292" s="277"/>
      <c r="BF292" s="277"/>
      <c r="BG292" s="206"/>
    </row>
    <row r="293" spans="1:59" s="196" customFormat="1" ht="15.6" x14ac:dyDescent="0.3">
      <c r="A293" s="557"/>
      <c r="B293" s="587"/>
      <c r="C293" s="588"/>
      <c r="D293" s="588"/>
      <c r="E293" s="588"/>
      <c r="F293" s="588"/>
      <c r="G293" s="588"/>
      <c r="H293" s="588"/>
      <c r="I293" s="588"/>
      <c r="J293" s="557"/>
      <c r="K293" s="210"/>
      <c r="L293" s="470"/>
      <c r="M293" s="470"/>
      <c r="N293" s="470"/>
      <c r="O293" s="470"/>
      <c r="P293" s="470"/>
      <c r="Q293" s="470"/>
      <c r="R293" s="470"/>
      <c r="S293" s="277"/>
      <c r="T293" s="277"/>
      <c r="U293" s="277"/>
      <c r="V293" s="277"/>
      <c r="W293" s="277"/>
      <c r="X293" s="277"/>
      <c r="Y293" s="277"/>
      <c r="Z293" s="277"/>
      <c r="AA293" s="277"/>
      <c r="AB293" s="277"/>
      <c r="AC293" s="277"/>
      <c r="AD293" s="277"/>
      <c r="AE293" s="277"/>
      <c r="AF293" s="277"/>
      <c r="AG293" s="277"/>
      <c r="AH293" s="277"/>
      <c r="AI293" s="277"/>
      <c r="AJ293" s="277"/>
      <c r="AK293" s="277"/>
      <c r="AL293" s="277"/>
      <c r="AM293" s="277"/>
      <c r="AN293" s="277"/>
      <c r="AO293" s="277"/>
      <c r="AP293" s="277"/>
      <c r="AQ293" s="277"/>
      <c r="AR293" s="277"/>
      <c r="AS293" s="277"/>
      <c r="AT293" s="277"/>
      <c r="AU293" s="277"/>
      <c r="AV293" s="277"/>
      <c r="AW293" s="277"/>
      <c r="AX293" s="277"/>
      <c r="AY293" s="277"/>
      <c r="AZ293" s="277"/>
      <c r="BA293" s="277"/>
      <c r="BB293" s="277"/>
      <c r="BC293" s="277"/>
      <c r="BD293" s="277"/>
      <c r="BE293" s="277"/>
      <c r="BF293" s="277"/>
      <c r="BG293" s="206"/>
    </row>
    <row r="294" spans="1:59" s="196" customFormat="1" ht="15.6" x14ac:dyDescent="0.3">
      <c r="A294" s="557"/>
      <c r="B294" s="587"/>
      <c r="C294" s="588"/>
      <c r="D294" s="588"/>
      <c r="E294" s="588"/>
      <c r="F294" s="588"/>
      <c r="G294" s="588"/>
      <c r="H294" s="588"/>
      <c r="I294" s="588"/>
      <c r="J294" s="557"/>
      <c r="K294" s="210"/>
      <c r="L294" s="470"/>
      <c r="M294" s="470"/>
      <c r="N294" s="470"/>
      <c r="O294" s="470"/>
      <c r="P294" s="470"/>
      <c r="Q294" s="470"/>
      <c r="R294" s="470"/>
      <c r="S294" s="277"/>
      <c r="T294" s="277"/>
      <c r="U294" s="277"/>
      <c r="V294" s="277"/>
      <c r="W294" s="277"/>
      <c r="X294" s="277"/>
      <c r="Y294" s="277"/>
      <c r="Z294" s="277"/>
      <c r="AA294" s="277"/>
      <c r="AB294" s="277"/>
      <c r="AC294" s="277"/>
      <c r="AD294" s="277"/>
      <c r="AE294" s="277"/>
      <c r="AF294" s="277"/>
      <c r="AG294" s="277"/>
      <c r="AH294" s="277"/>
      <c r="AI294" s="277"/>
      <c r="AJ294" s="277"/>
      <c r="AK294" s="277"/>
      <c r="AL294" s="277"/>
      <c r="AM294" s="277"/>
      <c r="AN294" s="277"/>
      <c r="AO294" s="277"/>
      <c r="AP294" s="277"/>
      <c r="AQ294" s="277"/>
      <c r="AR294" s="277"/>
      <c r="AS294" s="277"/>
      <c r="AT294" s="277"/>
      <c r="AU294" s="277"/>
      <c r="AV294" s="277"/>
      <c r="AW294" s="277"/>
      <c r="AX294" s="277"/>
      <c r="AY294" s="277"/>
      <c r="AZ294" s="277"/>
      <c r="BA294" s="277"/>
      <c r="BB294" s="277"/>
      <c r="BC294" s="277"/>
      <c r="BD294" s="277"/>
      <c r="BE294" s="277"/>
      <c r="BF294" s="277"/>
      <c r="BG294" s="206"/>
    </row>
    <row r="295" spans="1:59" s="196" customFormat="1" ht="15.6" x14ac:dyDescent="0.3">
      <c r="A295" s="557"/>
      <c r="B295" s="587"/>
      <c r="C295" s="588"/>
      <c r="D295" s="588"/>
      <c r="E295" s="588"/>
      <c r="F295" s="588"/>
      <c r="G295" s="588"/>
      <c r="H295" s="588"/>
      <c r="I295" s="588"/>
      <c r="J295" s="557"/>
      <c r="K295" s="210"/>
      <c r="L295" s="470"/>
      <c r="M295" s="470"/>
      <c r="N295" s="470"/>
      <c r="O295" s="470"/>
      <c r="P295" s="470"/>
      <c r="Q295" s="470"/>
      <c r="R295" s="470"/>
      <c r="S295" s="277"/>
      <c r="T295" s="277"/>
      <c r="U295" s="277"/>
      <c r="V295" s="277"/>
      <c r="W295" s="277"/>
      <c r="X295" s="277"/>
      <c r="Y295" s="277"/>
      <c r="Z295" s="277"/>
      <c r="AA295" s="277"/>
      <c r="AB295" s="277"/>
      <c r="AC295" s="277"/>
      <c r="AD295" s="277"/>
      <c r="AE295" s="277"/>
      <c r="AF295" s="277"/>
      <c r="AG295" s="277"/>
      <c r="AH295" s="277"/>
      <c r="AI295" s="277"/>
      <c r="AJ295" s="277"/>
      <c r="AK295" s="277"/>
      <c r="AL295" s="277"/>
      <c r="AM295" s="277"/>
      <c r="AN295" s="277"/>
      <c r="AO295" s="277"/>
      <c r="AP295" s="277"/>
      <c r="AQ295" s="277"/>
      <c r="AR295" s="277"/>
      <c r="AS295" s="277"/>
      <c r="AT295" s="277"/>
      <c r="AU295" s="277"/>
      <c r="AV295" s="277"/>
      <c r="AW295" s="277"/>
      <c r="AX295" s="277"/>
      <c r="AY295" s="277"/>
      <c r="AZ295" s="277"/>
      <c r="BA295" s="277"/>
      <c r="BB295" s="277"/>
      <c r="BC295" s="277"/>
      <c r="BD295" s="277"/>
      <c r="BE295" s="277"/>
      <c r="BF295" s="277"/>
      <c r="BG295" s="206"/>
    </row>
    <row r="296" spans="1:59" s="196" customFormat="1" ht="15.6" x14ac:dyDescent="0.3">
      <c r="A296" s="557"/>
      <c r="B296" s="587"/>
      <c r="C296" s="588"/>
      <c r="D296" s="588"/>
      <c r="E296" s="588"/>
      <c r="F296" s="588"/>
      <c r="G296" s="588"/>
      <c r="H296" s="588"/>
      <c r="I296" s="588"/>
      <c r="J296" s="557"/>
      <c r="K296" s="210"/>
      <c r="L296" s="470"/>
      <c r="M296" s="470"/>
      <c r="N296" s="470"/>
      <c r="O296" s="470"/>
      <c r="P296" s="470"/>
      <c r="Q296" s="470"/>
      <c r="R296" s="470"/>
      <c r="S296" s="277"/>
      <c r="T296" s="277"/>
      <c r="U296" s="277"/>
      <c r="V296" s="277"/>
      <c r="W296" s="277"/>
      <c r="X296" s="277"/>
      <c r="Y296" s="277"/>
      <c r="Z296" s="277"/>
      <c r="AA296" s="277"/>
      <c r="AB296" s="277"/>
      <c r="AC296" s="277"/>
      <c r="AD296" s="277"/>
      <c r="AE296" s="277"/>
      <c r="AF296" s="277"/>
      <c r="AG296" s="277"/>
      <c r="AH296" s="277"/>
      <c r="AI296" s="277"/>
      <c r="AJ296" s="277"/>
      <c r="AK296" s="277"/>
      <c r="AL296" s="277"/>
      <c r="AM296" s="277"/>
      <c r="AN296" s="277"/>
      <c r="AO296" s="277"/>
      <c r="AP296" s="277"/>
      <c r="AQ296" s="277"/>
      <c r="AR296" s="277"/>
      <c r="AS296" s="277"/>
      <c r="AT296" s="277"/>
      <c r="AU296" s="277"/>
      <c r="AV296" s="277"/>
      <c r="AW296" s="277"/>
      <c r="AX296" s="277"/>
      <c r="AY296" s="277"/>
      <c r="AZ296" s="277"/>
      <c r="BA296" s="277"/>
      <c r="BB296" s="277"/>
      <c r="BC296" s="277"/>
      <c r="BD296" s="277"/>
      <c r="BE296" s="277"/>
      <c r="BF296" s="277"/>
      <c r="BG296" s="206"/>
    </row>
    <row r="297" spans="1:59" s="196" customFormat="1" ht="15.6" x14ac:dyDescent="0.3">
      <c r="A297" s="557"/>
      <c r="B297" s="587"/>
      <c r="C297" s="588"/>
      <c r="D297" s="588"/>
      <c r="E297" s="588"/>
      <c r="F297" s="588"/>
      <c r="G297" s="588"/>
      <c r="H297" s="588"/>
      <c r="I297" s="588"/>
      <c r="J297" s="557"/>
      <c r="K297" s="210"/>
      <c r="L297" s="470"/>
      <c r="M297" s="470"/>
      <c r="N297" s="470"/>
      <c r="O297" s="470"/>
      <c r="P297" s="470"/>
      <c r="Q297" s="470"/>
      <c r="R297" s="470"/>
      <c r="S297" s="277"/>
      <c r="T297" s="277"/>
      <c r="U297" s="277"/>
      <c r="V297" s="277"/>
      <c r="W297" s="277"/>
      <c r="X297" s="277"/>
      <c r="Y297" s="277"/>
      <c r="Z297" s="277"/>
      <c r="AA297" s="277"/>
      <c r="AB297" s="277"/>
      <c r="AC297" s="277"/>
      <c r="AD297" s="277"/>
      <c r="AE297" s="277"/>
      <c r="AF297" s="277"/>
      <c r="AG297" s="277"/>
      <c r="AH297" s="277"/>
      <c r="AI297" s="277"/>
      <c r="AJ297" s="277"/>
      <c r="AK297" s="277"/>
      <c r="AL297" s="277"/>
      <c r="AM297" s="277"/>
      <c r="AN297" s="277"/>
      <c r="AO297" s="277"/>
      <c r="AP297" s="277"/>
      <c r="AQ297" s="277"/>
      <c r="AR297" s="277"/>
      <c r="AS297" s="277"/>
      <c r="AT297" s="277"/>
      <c r="AU297" s="277"/>
      <c r="AV297" s="277"/>
      <c r="AW297" s="277"/>
      <c r="AX297" s="277"/>
      <c r="AY297" s="277"/>
      <c r="AZ297" s="277"/>
      <c r="BA297" s="277"/>
      <c r="BB297" s="277"/>
      <c r="BC297" s="277"/>
      <c r="BD297" s="277"/>
      <c r="BE297" s="277"/>
      <c r="BF297" s="277"/>
      <c r="BG297" s="206"/>
    </row>
    <row r="298" spans="1:59" x14ac:dyDescent="0.3">
      <c r="A298" s="589"/>
      <c r="B298" s="590"/>
      <c r="C298" s="591"/>
      <c r="D298" s="591"/>
      <c r="E298" s="591"/>
      <c r="F298" s="591"/>
      <c r="G298" s="591"/>
      <c r="H298" s="591"/>
      <c r="I298" s="591"/>
    </row>
    <row r="299" spans="1:59" s="193" customFormat="1" ht="15.6" x14ac:dyDescent="0.3">
      <c r="A299" s="186"/>
      <c r="B299" s="187" t="s">
        <v>128</v>
      </c>
      <c r="C299" s="188"/>
      <c r="D299" s="188"/>
      <c r="E299" s="189"/>
      <c r="F299" s="189"/>
      <c r="G299" s="190" t="s">
        <v>161</v>
      </c>
      <c r="H299" s="191"/>
      <c r="I299" s="189"/>
      <c r="J299" s="572"/>
      <c r="K299" s="197"/>
      <c r="L299" s="197"/>
      <c r="M299" s="197"/>
      <c r="N299" s="197"/>
      <c r="O299" s="197"/>
      <c r="P299" s="197"/>
      <c r="Q299" s="197"/>
      <c r="R299" s="197"/>
      <c r="S299" s="197"/>
      <c r="T299" s="197"/>
      <c r="U299" s="197"/>
      <c r="V299" s="197"/>
      <c r="W299" s="197"/>
      <c r="X299" s="197"/>
      <c r="Y299" s="197"/>
      <c r="Z299" s="197"/>
      <c r="AA299" s="197"/>
      <c r="AB299" s="197"/>
      <c r="AC299" s="197"/>
      <c r="AD299" s="197"/>
      <c r="AE299" s="197"/>
      <c r="AF299" s="197"/>
      <c r="AG299" s="197"/>
      <c r="AH299" s="197"/>
      <c r="AI299" s="197"/>
      <c r="AJ299" s="197"/>
      <c r="AK299" s="197"/>
      <c r="AL299" s="197"/>
      <c r="AM299" s="197"/>
      <c r="AN299" s="197"/>
      <c r="AO299" s="197"/>
      <c r="AP299" s="197"/>
      <c r="AQ299" s="197"/>
      <c r="AR299" s="197"/>
      <c r="AS299" s="197"/>
      <c r="AT299" s="197"/>
      <c r="AU299" s="197"/>
      <c r="AV299" s="197"/>
      <c r="AW299" s="197"/>
      <c r="AX299" s="197"/>
      <c r="AY299" s="197"/>
      <c r="AZ299" s="197"/>
      <c r="BA299" s="197"/>
      <c r="BB299" s="197"/>
      <c r="BC299" s="197"/>
      <c r="BD299" s="197"/>
      <c r="BE299" s="197"/>
      <c r="BF299" s="197"/>
      <c r="BG299" s="189"/>
    </row>
    <row r="300" spans="1:59" s="193" customFormat="1" ht="15.6" x14ac:dyDescent="0.25">
      <c r="A300" s="192"/>
      <c r="B300" s="187" t="s">
        <v>129</v>
      </c>
      <c r="G300" s="194" t="s">
        <v>118</v>
      </c>
      <c r="J300" s="572"/>
      <c r="K300" s="197"/>
      <c r="L300" s="197"/>
      <c r="M300" s="197"/>
      <c r="N300" s="197"/>
      <c r="O300" s="197"/>
      <c r="P300" s="197"/>
      <c r="Q300" s="197"/>
      <c r="R300" s="197"/>
      <c r="S300" s="197"/>
      <c r="T300" s="197"/>
      <c r="U300" s="197"/>
      <c r="V300" s="197"/>
      <c r="W300" s="197"/>
      <c r="X300" s="197"/>
      <c r="Y300" s="197"/>
      <c r="Z300" s="197"/>
      <c r="AA300" s="197"/>
      <c r="AB300" s="197"/>
      <c r="AC300" s="197"/>
      <c r="AD300" s="197"/>
      <c r="AE300" s="197"/>
      <c r="AF300" s="197"/>
      <c r="AG300" s="197"/>
      <c r="AH300" s="197"/>
      <c r="AI300" s="197"/>
      <c r="AJ300" s="197"/>
      <c r="AK300" s="197"/>
      <c r="AL300" s="197"/>
      <c r="AM300" s="197"/>
      <c r="AN300" s="197"/>
      <c r="AO300" s="197"/>
      <c r="AP300" s="197"/>
      <c r="AQ300" s="197"/>
      <c r="AR300" s="197"/>
      <c r="AS300" s="197"/>
      <c r="AT300" s="197"/>
      <c r="AU300" s="197"/>
      <c r="AV300" s="197"/>
      <c r="AW300" s="197"/>
      <c r="AX300" s="197"/>
      <c r="AY300" s="197"/>
      <c r="AZ300" s="197"/>
      <c r="BA300" s="197"/>
      <c r="BB300" s="197"/>
      <c r="BC300" s="197"/>
      <c r="BD300" s="197"/>
      <c r="BE300" s="197"/>
      <c r="BF300" s="197"/>
      <c r="BG300" s="189"/>
    </row>
    <row r="301" spans="1:59" s="193" customFormat="1" ht="15.6" x14ac:dyDescent="0.25">
      <c r="A301" s="192"/>
      <c r="B301" s="187" t="s">
        <v>130</v>
      </c>
      <c r="G301" s="194" t="s">
        <v>119</v>
      </c>
      <c r="J301" s="572"/>
      <c r="K301" s="197"/>
      <c r="L301" s="197"/>
      <c r="M301" s="197"/>
      <c r="N301" s="197"/>
      <c r="O301" s="197"/>
      <c r="P301" s="197"/>
      <c r="Q301" s="197"/>
      <c r="R301" s="197"/>
      <c r="S301" s="197"/>
      <c r="T301" s="197"/>
      <c r="U301" s="197"/>
      <c r="V301" s="197"/>
      <c r="W301" s="197"/>
      <c r="X301" s="197"/>
      <c r="Y301" s="197"/>
      <c r="Z301" s="197"/>
      <c r="AA301" s="197"/>
      <c r="AB301" s="197"/>
      <c r="AC301" s="197"/>
      <c r="AD301" s="197"/>
      <c r="AE301" s="197"/>
      <c r="AF301" s="197"/>
      <c r="AG301" s="197"/>
      <c r="AH301" s="197"/>
      <c r="AI301" s="197"/>
      <c r="AJ301" s="197"/>
      <c r="AK301" s="197"/>
      <c r="AL301" s="197"/>
      <c r="AM301" s="197"/>
      <c r="AN301" s="197"/>
      <c r="AO301" s="197"/>
      <c r="AP301" s="197"/>
      <c r="AQ301" s="197"/>
      <c r="AR301" s="197"/>
      <c r="AS301" s="197"/>
      <c r="AT301" s="197"/>
      <c r="AU301" s="197"/>
      <c r="AV301" s="197"/>
      <c r="AW301" s="197"/>
      <c r="AX301" s="197"/>
      <c r="AY301" s="197"/>
      <c r="AZ301" s="197"/>
      <c r="BA301" s="197"/>
      <c r="BB301" s="197"/>
      <c r="BC301" s="197"/>
      <c r="BD301" s="197"/>
      <c r="BE301" s="197"/>
      <c r="BF301" s="197"/>
      <c r="BG301" s="189"/>
    </row>
    <row r="302" spans="1:59" s="189" customFormat="1" ht="15.6" x14ac:dyDescent="0.3">
      <c r="A302" s="186"/>
      <c r="B302" s="264"/>
      <c r="G302" s="265"/>
      <c r="J302" s="572"/>
      <c r="K302" s="197"/>
      <c r="L302" s="197"/>
      <c r="M302" s="197"/>
      <c r="N302" s="197"/>
      <c r="O302" s="197"/>
      <c r="P302" s="197"/>
      <c r="Q302" s="197"/>
      <c r="R302" s="197"/>
      <c r="S302" s="197"/>
      <c r="T302" s="197"/>
      <c r="U302" s="197"/>
      <c r="V302" s="197"/>
      <c r="W302" s="197"/>
      <c r="X302" s="197"/>
      <c r="Y302" s="197"/>
      <c r="Z302" s="197"/>
      <c r="AA302" s="197"/>
      <c r="AB302" s="197"/>
      <c r="AC302" s="197"/>
      <c r="AD302" s="197"/>
      <c r="AE302" s="197"/>
      <c r="AF302" s="197"/>
      <c r="AG302" s="197"/>
      <c r="AH302" s="197"/>
      <c r="AI302" s="197"/>
      <c r="AJ302" s="197"/>
      <c r="AK302" s="197"/>
      <c r="AL302" s="197"/>
      <c r="AM302" s="197"/>
      <c r="AN302" s="197"/>
      <c r="AO302" s="197"/>
      <c r="AP302" s="197"/>
      <c r="AQ302" s="197"/>
      <c r="AR302" s="197"/>
      <c r="AS302" s="197"/>
      <c r="AT302" s="197"/>
      <c r="AU302" s="197"/>
      <c r="AV302" s="197"/>
      <c r="AW302" s="197"/>
      <c r="AX302" s="197"/>
      <c r="AY302" s="197"/>
      <c r="AZ302" s="197"/>
      <c r="BA302" s="197"/>
      <c r="BB302" s="197"/>
      <c r="BC302" s="197"/>
      <c r="BD302" s="197"/>
      <c r="BE302" s="197"/>
      <c r="BF302" s="197"/>
    </row>
    <row r="303" spans="1:59" s="197" customFormat="1" ht="13.2" x14ac:dyDescent="0.25">
      <c r="A303" s="266"/>
      <c r="B303" s="267"/>
      <c r="J303" s="572"/>
    </row>
    <row r="304" spans="1:59" s="263" customFormat="1" x14ac:dyDescent="0.3">
      <c r="A304" s="268"/>
      <c r="B304" s="269"/>
      <c r="J304" s="550"/>
    </row>
    <row r="305" spans="1:10" s="263" customFormat="1" x14ac:dyDescent="0.3">
      <c r="A305" s="268"/>
      <c r="B305" s="269"/>
      <c r="J305" s="550"/>
    </row>
    <row r="306" spans="1:10" s="263" customFormat="1" x14ac:dyDescent="0.3">
      <c r="A306" s="268"/>
      <c r="B306" s="269"/>
      <c r="J306" s="550"/>
    </row>
    <row r="307" spans="1:10" s="263" customFormat="1" x14ac:dyDescent="0.3">
      <c r="A307" s="268"/>
      <c r="B307" s="269"/>
      <c r="J307" s="550"/>
    </row>
    <row r="308" spans="1:10" s="263" customFormat="1" x14ac:dyDescent="0.3">
      <c r="A308" s="268"/>
      <c r="B308" s="269"/>
      <c r="J308" s="550"/>
    </row>
    <row r="309" spans="1:10" s="263" customFormat="1" x14ac:dyDescent="0.3">
      <c r="A309" s="268"/>
      <c r="B309" s="269"/>
      <c r="J309" s="550"/>
    </row>
    <row r="310" spans="1:10" s="263" customFormat="1" x14ac:dyDescent="0.3">
      <c r="A310" s="268"/>
      <c r="B310" s="269"/>
      <c r="J310" s="550"/>
    </row>
    <row r="311" spans="1:10" s="263" customFormat="1" x14ac:dyDescent="0.3">
      <c r="A311" s="268"/>
      <c r="B311" s="269"/>
      <c r="J311" s="550"/>
    </row>
    <row r="312" spans="1:10" s="263" customFormat="1" x14ac:dyDescent="0.3">
      <c r="A312" s="268"/>
      <c r="B312" s="269"/>
      <c r="J312" s="550"/>
    </row>
    <row r="313" spans="1:10" s="263" customFormat="1" x14ac:dyDescent="0.3">
      <c r="A313" s="268"/>
      <c r="B313" s="269"/>
      <c r="J313" s="550"/>
    </row>
    <row r="314" spans="1:10" s="263" customFormat="1" x14ac:dyDescent="0.3">
      <c r="A314" s="268"/>
      <c r="B314" s="269"/>
      <c r="J314" s="550"/>
    </row>
    <row r="315" spans="1:10" s="263" customFormat="1" x14ac:dyDescent="0.3">
      <c r="A315" s="268"/>
      <c r="B315" s="269"/>
      <c r="J315" s="550"/>
    </row>
    <row r="316" spans="1:10" s="263" customFormat="1" x14ac:dyDescent="0.3">
      <c r="A316" s="268"/>
      <c r="B316" s="269"/>
      <c r="J316" s="550"/>
    </row>
    <row r="317" spans="1:10" s="263" customFormat="1" x14ac:dyDescent="0.3">
      <c r="A317" s="268"/>
      <c r="B317" s="269"/>
      <c r="J317" s="550"/>
    </row>
    <row r="318" spans="1:10" s="263" customFormat="1" x14ac:dyDescent="0.3">
      <c r="A318" s="268"/>
      <c r="B318" s="269"/>
      <c r="J318" s="550"/>
    </row>
    <row r="319" spans="1:10" s="263" customFormat="1" x14ac:dyDescent="0.3">
      <c r="A319" s="268"/>
      <c r="B319" s="269"/>
      <c r="J319" s="550"/>
    </row>
    <row r="320" spans="1:10" s="263" customFormat="1" x14ac:dyDescent="0.3">
      <c r="A320" s="268"/>
      <c r="B320" s="269"/>
      <c r="J320" s="550"/>
    </row>
    <row r="321" spans="1:10" s="263" customFormat="1" x14ac:dyDescent="0.3">
      <c r="A321" s="268"/>
      <c r="B321" s="269"/>
      <c r="J321" s="550"/>
    </row>
    <row r="322" spans="1:10" s="263" customFormat="1" x14ac:dyDescent="0.3">
      <c r="A322" s="268"/>
      <c r="B322" s="269"/>
      <c r="J322" s="550"/>
    </row>
    <row r="323" spans="1:10" s="263" customFormat="1" x14ac:dyDescent="0.3">
      <c r="A323" s="268"/>
      <c r="B323" s="269"/>
      <c r="J323" s="550"/>
    </row>
    <row r="324" spans="1:10" s="263" customFormat="1" x14ac:dyDescent="0.3">
      <c r="A324" s="268"/>
      <c r="B324" s="269"/>
      <c r="J324" s="550"/>
    </row>
    <row r="325" spans="1:10" s="263" customFormat="1" x14ac:dyDescent="0.3">
      <c r="A325" s="268"/>
      <c r="B325" s="269"/>
      <c r="J325" s="550"/>
    </row>
    <row r="326" spans="1:10" s="263" customFormat="1" x14ac:dyDescent="0.3">
      <c r="A326" s="268"/>
      <c r="B326" s="269"/>
      <c r="J326" s="550"/>
    </row>
    <row r="327" spans="1:10" s="263" customFormat="1" x14ac:dyDescent="0.3">
      <c r="A327" s="268"/>
      <c r="B327" s="269"/>
      <c r="J327" s="550"/>
    </row>
    <row r="328" spans="1:10" s="263" customFormat="1" x14ac:dyDescent="0.3">
      <c r="A328" s="268"/>
      <c r="B328" s="269"/>
      <c r="J328" s="550"/>
    </row>
    <row r="329" spans="1:10" s="263" customFormat="1" x14ac:dyDescent="0.3">
      <c r="A329" s="268"/>
      <c r="B329" s="269"/>
      <c r="J329" s="550"/>
    </row>
    <row r="330" spans="1:10" s="263" customFormat="1" x14ac:dyDescent="0.3">
      <c r="A330" s="268"/>
      <c r="B330" s="269"/>
      <c r="J330" s="550"/>
    </row>
    <row r="331" spans="1:10" s="263" customFormat="1" x14ac:dyDescent="0.3">
      <c r="A331" s="268"/>
      <c r="B331" s="269"/>
      <c r="J331" s="550"/>
    </row>
    <row r="332" spans="1:10" s="263" customFormat="1" x14ac:dyDescent="0.3">
      <c r="A332" s="268"/>
      <c r="B332" s="269"/>
      <c r="J332" s="550"/>
    </row>
    <row r="333" spans="1:10" s="263" customFormat="1" x14ac:dyDescent="0.3">
      <c r="A333" s="268"/>
      <c r="B333" s="269"/>
      <c r="J333" s="550"/>
    </row>
    <row r="334" spans="1:10" s="263" customFormat="1" x14ac:dyDescent="0.3">
      <c r="A334" s="268"/>
      <c r="B334" s="269"/>
      <c r="J334" s="550"/>
    </row>
    <row r="335" spans="1:10" s="263" customFormat="1" x14ac:dyDescent="0.3">
      <c r="A335" s="268"/>
      <c r="B335" s="269"/>
      <c r="J335" s="550"/>
    </row>
    <row r="336" spans="1:10" s="263" customFormat="1" x14ac:dyDescent="0.3">
      <c r="A336" s="268"/>
      <c r="B336" s="269"/>
      <c r="J336" s="550"/>
    </row>
    <row r="337" spans="1:10" s="263" customFormat="1" x14ac:dyDescent="0.3">
      <c r="A337" s="268"/>
      <c r="B337" s="269"/>
      <c r="J337" s="550"/>
    </row>
    <row r="338" spans="1:10" s="263" customFormat="1" x14ac:dyDescent="0.3">
      <c r="A338" s="268"/>
      <c r="B338" s="269"/>
      <c r="J338" s="550"/>
    </row>
    <row r="339" spans="1:10" s="263" customFormat="1" x14ac:dyDescent="0.3">
      <c r="A339" s="268"/>
      <c r="B339" s="269"/>
      <c r="J339" s="550"/>
    </row>
    <row r="340" spans="1:10" s="263" customFormat="1" x14ac:dyDescent="0.3">
      <c r="A340" s="268"/>
      <c r="B340" s="269"/>
      <c r="J340" s="550"/>
    </row>
    <row r="341" spans="1:10" s="263" customFormat="1" x14ac:dyDescent="0.3">
      <c r="A341" s="268"/>
      <c r="B341" s="269"/>
      <c r="J341" s="550"/>
    </row>
    <row r="342" spans="1:10" s="263" customFormat="1" x14ac:dyDescent="0.3">
      <c r="A342" s="268"/>
      <c r="B342" s="269"/>
      <c r="J342" s="550"/>
    </row>
    <row r="343" spans="1:10" s="263" customFormat="1" x14ac:dyDescent="0.3">
      <c r="A343" s="268"/>
      <c r="B343" s="269"/>
      <c r="J343" s="550"/>
    </row>
    <row r="344" spans="1:10" s="263" customFormat="1" x14ac:dyDescent="0.3">
      <c r="A344" s="268"/>
      <c r="B344" s="269"/>
      <c r="J344" s="550"/>
    </row>
    <row r="345" spans="1:10" s="263" customFormat="1" x14ac:dyDescent="0.3">
      <c r="A345" s="268"/>
      <c r="B345" s="269"/>
      <c r="J345" s="550"/>
    </row>
    <row r="346" spans="1:10" s="263" customFormat="1" x14ac:dyDescent="0.3">
      <c r="A346" s="268"/>
      <c r="B346" s="269"/>
      <c r="J346" s="550"/>
    </row>
    <row r="347" spans="1:10" s="263" customFormat="1" x14ac:dyDescent="0.3">
      <c r="A347" s="268"/>
      <c r="B347" s="269"/>
      <c r="J347" s="550"/>
    </row>
    <row r="348" spans="1:10" s="263" customFormat="1" x14ac:dyDescent="0.3">
      <c r="A348" s="268"/>
      <c r="B348" s="269"/>
      <c r="J348" s="550"/>
    </row>
    <row r="349" spans="1:10" s="263" customFormat="1" x14ac:dyDescent="0.3">
      <c r="A349" s="268"/>
      <c r="B349" s="269"/>
      <c r="J349" s="550"/>
    </row>
    <row r="350" spans="1:10" s="263" customFormat="1" x14ac:dyDescent="0.3">
      <c r="A350" s="268"/>
      <c r="B350" s="269"/>
      <c r="J350" s="550"/>
    </row>
    <row r="351" spans="1:10" s="263" customFormat="1" x14ac:dyDescent="0.3">
      <c r="A351" s="268"/>
      <c r="B351" s="269"/>
      <c r="J351" s="550"/>
    </row>
    <row r="352" spans="1:10" s="263" customFormat="1" x14ac:dyDescent="0.3">
      <c r="A352" s="268"/>
      <c r="B352" s="269"/>
      <c r="J352" s="550"/>
    </row>
    <row r="353" spans="1:10" s="263" customFormat="1" x14ac:dyDescent="0.3">
      <c r="A353" s="268"/>
      <c r="B353" s="269"/>
      <c r="J353" s="550"/>
    </row>
    <row r="354" spans="1:10" s="263" customFormat="1" x14ac:dyDescent="0.3">
      <c r="A354" s="268"/>
      <c r="B354" s="269"/>
      <c r="J354" s="550"/>
    </row>
    <row r="355" spans="1:10" s="263" customFormat="1" x14ac:dyDescent="0.3">
      <c r="A355" s="268"/>
      <c r="B355" s="269"/>
      <c r="J355" s="550"/>
    </row>
    <row r="356" spans="1:10" s="263" customFormat="1" x14ac:dyDescent="0.3">
      <c r="A356" s="268"/>
      <c r="B356" s="269"/>
      <c r="J356" s="550"/>
    </row>
    <row r="357" spans="1:10" s="263" customFormat="1" x14ac:dyDescent="0.3">
      <c r="A357" s="268"/>
      <c r="B357" s="269"/>
      <c r="J357" s="550"/>
    </row>
    <row r="358" spans="1:10" s="263" customFormat="1" x14ac:dyDescent="0.3">
      <c r="A358" s="268"/>
      <c r="B358" s="269"/>
      <c r="J358" s="550"/>
    </row>
    <row r="359" spans="1:10" s="263" customFormat="1" x14ac:dyDescent="0.3">
      <c r="A359" s="268"/>
      <c r="B359" s="269"/>
      <c r="J359" s="550"/>
    </row>
    <row r="360" spans="1:10" s="263" customFormat="1" x14ac:dyDescent="0.3">
      <c r="A360" s="268"/>
      <c r="B360" s="269"/>
      <c r="J360" s="550"/>
    </row>
    <row r="361" spans="1:10" s="263" customFormat="1" x14ac:dyDescent="0.3">
      <c r="A361" s="268"/>
      <c r="B361" s="269"/>
      <c r="J361" s="550"/>
    </row>
    <row r="362" spans="1:10" s="263" customFormat="1" x14ac:dyDescent="0.3">
      <c r="A362" s="268"/>
      <c r="B362" s="269"/>
      <c r="J362" s="550"/>
    </row>
    <row r="363" spans="1:10" s="263" customFormat="1" x14ac:dyDescent="0.3">
      <c r="A363" s="268"/>
      <c r="B363" s="269"/>
      <c r="J363" s="550"/>
    </row>
    <row r="364" spans="1:10" s="263" customFormat="1" x14ac:dyDescent="0.3">
      <c r="A364" s="268"/>
      <c r="B364" s="269"/>
      <c r="J364" s="550"/>
    </row>
    <row r="365" spans="1:10" s="263" customFormat="1" x14ac:dyDescent="0.3">
      <c r="A365" s="268"/>
      <c r="B365" s="269"/>
      <c r="J365" s="550"/>
    </row>
    <row r="366" spans="1:10" s="263" customFormat="1" x14ac:dyDescent="0.3">
      <c r="A366" s="268"/>
      <c r="B366" s="269"/>
      <c r="J366" s="550"/>
    </row>
    <row r="367" spans="1:10" s="263" customFormat="1" x14ac:dyDescent="0.3">
      <c r="A367" s="268"/>
      <c r="B367" s="269"/>
      <c r="J367" s="550"/>
    </row>
    <row r="368" spans="1:10" s="263" customFormat="1" x14ac:dyDescent="0.3">
      <c r="A368" s="268"/>
      <c r="B368" s="269"/>
      <c r="J368" s="550"/>
    </row>
    <row r="369" spans="1:10" s="263" customFormat="1" x14ac:dyDescent="0.3">
      <c r="A369" s="268"/>
      <c r="B369" s="269"/>
      <c r="J369" s="550"/>
    </row>
    <row r="370" spans="1:10" s="263" customFormat="1" x14ac:dyDescent="0.3">
      <c r="A370" s="268"/>
      <c r="B370" s="269"/>
      <c r="J370" s="550"/>
    </row>
    <row r="371" spans="1:10" s="263" customFormat="1" x14ac:dyDescent="0.3">
      <c r="A371" s="268"/>
      <c r="B371" s="269"/>
      <c r="J371" s="550"/>
    </row>
    <row r="372" spans="1:10" s="263" customFormat="1" x14ac:dyDescent="0.3">
      <c r="A372" s="268"/>
      <c r="B372" s="269"/>
      <c r="J372" s="550"/>
    </row>
    <row r="373" spans="1:10" s="263" customFormat="1" x14ac:dyDescent="0.3">
      <c r="A373" s="268"/>
      <c r="B373" s="269"/>
      <c r="J373" s="550"/>
    </row>
    <row r="374" spans="1:10" s="263" customFormat="1" x14ac:dyDescent="0.3">
      <c r="A374" s="268"/>
      <c r="B374" s="269"/>
      <c r="J374" s="550"/>
    </row>
    <row r="375" spans="1:10" s="263" customFormat="1" x14ac:dyDescent="0.3">
      <c r="A375" s="268"/>
      <c r="B375" s="269"/>
      <c r="J375" s="550"/>
    </row>
    <row r="376" spans="1:10" s="263" customFormat="1" x14ac:dyDescent="0.3">
      <c r="A376" s="268"/>
      <c r="B376" s="269"/>
      <c r="J376" s="550"/>
    </row>
    <row r="377" spans="1:10" s="263" customFormat="1" x14ac:dyDescent="0.3">
      <c r="A377" s="268"/>
      <c r="B377" s="269"/>
      <c r="J377" s="550"/>
    </row>
    <row r="378" spans="1:10" s="263" customFormat="1" x14ac:dyDescent="0.3">
      <c r="A378" s="268"/>
      <c r="B378" s="269"/>
      <c r="J378" s="550"/>
    </row>
    <row r="379" spans="1:10" s="263" customFormat="1" x14ac:dyDescent="0.3">
      <c r="A379" s="268"/>
      <c r="B379" s="269"/>
      <c r="J379" s="550"/>
    </row>
    <row r="380" spans="1:10" s="263" customFormat="1" x14ac:dyDescent="0.3">
      <c r="A380" s="268"/>
      <c r="B380" s="269"/>
      <c r="J380" s="550"/>
    </row>
    <row r="381" spans="1:10" s="263" customFormat="1" x14ac:dyDescent="0.3">
      <c r="A381" s="268"/>
      <c r="B381" s="269"/>
      <c r="J381" s="550"/>
    </row>
    <row r="382" spans="1:10" s="263" customFormat="1" x14ac:dyDescent="0.3">
      <c r="A382" s="268"/>
      <c r="B382" s="269"/>
      <c r="J382" s="550"/>
    </row>
    <row r="383" spans="1:10" s="263" customFormat="1" x14ac:dyDescent="0.3">
      <c r="A383" s="268"/>
      <c r="B383" s="269"/>
      <c r="J383" s="550"/>
    </row>
    <row r="384" spans="1:10" s="263" customFormat="1" x14ac:dyDescent="0.3">
      <c r="A384" s="268"/>
      <c r="B384" s="269"/>
      <c r="J384" s="550"/>
    </row>
    <row r="385" spans="1:10" s="263" customFormat="1" x14ac:dyDescent="0.3">
      <c r="A385" s="268"/>
      <c r="B385" s="269"/>
      <c r="J385" s="550"/>
    </row>
    <row r="386" spans="1:10" s="263" customFormat="1" x14ac:dyDescent="0.3">
      <c r="A386" s="268"/>
      <c r="B386" s="269"/>
      <c r="J386" s="550"/>
    </row>
    <row r="387" spans="1:10" s="263" customFormat="1" x14ac:dyDescent="0.3">
      <c r="A387" s="268"/>
      <c r="B387" s="269"/>
      <c r="J387" s="550"/>
    </row>
    <row r="388" spans="1:10" s="263" customFormat="1" x14ac:dyDescent="0.3">
      <c r="A388" s="268"/>
      <c r="B388" s="269"/>
      <c r="J388" s="550"/>
    </row>
    <row r="389" spans="1:10" s="263" customFormat="1" x14ac:dyDescent="0.3">
      <c r="A389" s="268"/>
      <c r="B389" s="269"/>
      <c r="J389" s="550"/>
    </row>
    <row r="390" spans="1:10" s="263" customFormat="1" x14ac:dyDescent="0.3">
      <c r="A390" s="268"/>
      <c r="B390" s="269"/>
      <c r="J390" s="550"/>
    </row>
    <row r="391" spans="1:10" s="263" customFormat="1" x14ac:dyDescent="0.3">
      <c r="A391" s="268"/>
      <c r="B391" s="269"/>
      <c r="J391" s="550"/>
    </row>
    <row r="392" spans="1:10" s="263" customFormat="1" x14ac:dyDescent="0.3">
      <c r="A392" s="268"/>
      <c r="B392" s="269"/>
      <c r="J392" s="550"/>
    </row>
    <row r="393" spans="1:10" s="263" customFormat="1" x14ac:dyDescent="0.3">
      <c r="A393" s="268"/>
      <c r="B393" s="269"/>
      <c r="J393" s="550"/>
    </row>
    <row r="394" spans="1:10" s="263" customFormat="1" x14ac:dyDescent="0.3">
      <c r="A394" s="268"/>
      <c r="B394" s="269"/>
      <c r="J394" s="550"/>
    </row>
    <row r="395" spans="1:10" s="263" customFormat="1" x14ac:dyDescent="0.3">
      <c r="A395" s="268"/>
      <c r="B395" s="269"/>
      <c r="J395" s="550"/>
    </row>
    <row r="396" spans="1:10" s="263" customFormat="1" x14ac:dyDescent="0.3">
      <c r="A396" s="268"/>
      <c r="B396" s="269"/>
      <c r="J396" s="550"/>
    </row>
    <row r="397" spans="1:10" s="263" customFormat="1" x14ac:dyDescent="0.3">
      <c r="A397" s="268"/>
      <c r="B397" s="269"/>
      <c r="J397" s="550"/>
    </row>
    <row r="398" spans="1:10" s="263" customFormat="1" x14ac:dyDescent="0.3">
      <c r="A398" s="268"/>
      <c r="B398" s="269"/>
      <c r="J398" s="550"/>
    </row>
    <row r="399" spans="1:10" s="263" customFormat="1" x14ac:dyDescent="0.3">
      <c r="A399" s="268"/>
      <c r="B399" s="269"/>
      <c r="J399" s="550"/>
    </row>
    <row r="400" spans="1:10" s="263" customFormat="1" x14ac:dyDescent="0.3">
      <c r="A400" s="268"/>
      <c r="B400" s="269"/>
      <c r="J400" s="550"/>
    </row>
    <row r="401" spans="1:10" s="263" customFormat="1" x14ac:dyDescent="0.3">
      <c r="A401" s="268"/>
      <c r="B401" s="269"/>
      <c r="J401" s="550"/>
    </row>
    <row r="402" spans="1:10" s="263" customFormat="1" x14ac:dyDescent="0.3">
      <c r="A402" s="268"/>
      <c r="B402" s="269"/>
      <c r="J402" s="550"/>
    </row>
    <row r="403" spans="1:10" s="263" customFormat="1" x14ac:dyDescent="0.3">
      <c r="A403" s="268"/>
      <c r="B403" s="269"/>
      <c r="J403" s="550"/>
    </row>
    <row r="404" spans="1:10" s="263" customFormat="1" x14ac:dyDescent="0.3">
      <c r="A404" s="268"/>
      <c r="B404" s="269"/>
      <c r="J404" s="550"/>
    </row>
    <row r="405" spans="1:10" s="263" customFormat="1" x14ac:dyDescent="0.3">
      <c r="A405" s="268"/>
      <c r="B405" s="269"/>
      <c r="J405" s="550"/>
    </row>
    <row r="406" spans="1:10" s="263" customFormat="1" x14ac:dyDescent="0.3">
      <c r="A406" s="268"/>
      <c r="B406" s="269"/>
      <c r="J406" s="550"/>
    </row>
    <row r="407" spans="1:10" s="263" customFormat="1" x14ac:dyDescent="0.3">
      <c r="A407" s="268"/>
      <c r="B407" s="269"/>
      <c r="J407" s="550"/>
    </row>
    <row r="408" spans="1:10" s="263" customFormat="1" x14ac:dyDescent="0.3">
      <c r="A408" s="268"/>
      <c r="B408" s="269"/>
      <c r="J408" s="550"/>
    </row>
    <row r="409" spans="1:10" s="263" customFormat="1" x14ac:dyDescent="0.3">
      <c r="A409" s="268"/>
      <c r="B409" s="269"/>
      <c r="J409" s="550"/>
    </row>
    <row r="410" spans="1:10" s="263" customFormat="1" x14ac:dyDescent="0.3">
      <c r="A410" s="268"/>
      <c r="B410" s="269"/>
      <c r="J410" s="550"/>
    </row>
    <row r="411" spans="1:10" s="263" customFormat="1" x14ac:dyDescent="0.3">
      <c r="A411" s="268"/>
      <c r="B411" s="269"/>
      <c r="J411" s="550"/>
    </row>
    <row r="412" spans="1:10" s="263" customFormat="1" x14ac:dyDescent="0.3">
      <c r="A412" s="268"/>
      <c r="B412" s="269"/>
      <c r="J412" s="550"/>
    </row>
    <row r="413" spans="1:10" s="263" customFormat="1" x14ac:dyDescent="0.3">
      <c r="A413" s="268"/>
      <c r="B413" s="269"/>
      <c r="J413" s="550"/>
    </row>
    <row r="414" spans="1:10" s="263" customFormat="1" x14ac:dyDescent="0.3">
      <c r="A414" s="268"/>
      <c r="B414" s="269"/>
      <c r="J414" s="550"/>
    </row>
    <row r="415" spans="1:10" s="263" customFormat="1" x14ac:dyDescent="0.3">
      <c r="A415" s="268"/>
      <c r="B415" s="269"/>
      <c r="J415" s="550"/>
    </row>
    <row r="416" spans="1:10" s="263" customFormat="1" x14ac:dyDescent="0.3">
      <c r="A416" s="268"/>
      <c r="B416" s="269"/>
      <c r="J416" s="550"/>
    </row>
    <row r="417" spans="1:10" s="263" customFormat="1" x14ac:dyDescent="0.3">
      <c r="A417" s="268"/>
      <c r="B417" s="269"/>
      <c r="J417" s="550"/>
    </row>
    <row r="418" spans="1:10" s="263" customFormat="1" x14ac:dyDescent="0.3">
      <c r="A418" s="268"/>
      <c r="B418" s="269"/>
      <c r="J418" s="550"/>
    </row>
    <row r="419" spans="1:10" s="263" customFormat="1" x14ac:dyDescent="0.3">
      <c r="A419" s="268"/>
      <c r="B419" s="269"/>
      <c r="J419" s="550"/>
    </row>
    <row r="420" spans="1:10" s="263" customFormat="1" x14ac:dyDescent="0.3">
      <c r="A420" s="268"/>
      <c r="B420" s="269"/>
      <c r="J420" s="550"/>
    </row>
    <row r="421" spans="1:10" s="263" customFormat="1" x14ac:dyDescent="0.3">
      <c r="A421" s="268"/>
      <c r="B421" s="269"/>
      <c r="J421" s="550"/>
    </row>
    <row r="422" spans="1:10" s="263" customFormat="1" x14ac:dyDescent="0.3">
      <c r="A422" s="268"/>
      <c r="B422" s="269"/>
      <c r="J422" s="550"/>
    </row>
    <row r="423" spans="1:10" s="263" customFormat="1" x14ac:dyDescent="0.3">
      <c r="A423" s="268"/>
      <c r="B423" s="269"/>
      <c r="J423" s="550"/>
    </row>
    <row r="424" spans="1:10" s="263" customFormat="1" x14ac:dyDescent="0.3">
      <c r="A424" s="268"/>
      <c r="B424" s="269"/>
      <c r="J424" s="550"/>
    </row>
    <row r="425" spans="1:10" s="263" customFormat="1" x14ac:dyDescent="0.3">
      <c r="A425" s="268"/>
      <c r="B425" s="269"/>
      <c r="J425" s="550"/>
    </row>
    <row r="426" spans="1:10" s="263" customFormat="1" x14ac:dyDescent="0.3">
      <c r="A426" s="268"/>
      <c r="B426" s="269"/>
      <c r="J426" s="550"/>
    </row>
    <row r="427" spans="1:10" s="263" customFormat="1" x14ac:dyDescent="0.3">
      <c r="A427" s="268"/>
      <c r="B427" s="269"/>
      <c r="J427" s="550"/>
    </row>
    <row r="428" spans="1:10" s="263" customFormat="1" x14ac:dyDescent="0.3">
      <c r="A428" s="268"/>
      <c r="B428" s="269"/>
      <c r="J428" s="550"/>
    </row>
    <row r="429" spans="1:10" s="263" customFormat="1" x14ac:dyDescent="0.3">
      <c r="A429" s="268"/>
      <c r="B429" s="269"/>
      <c r="J429" s="550"/>
    </row>
    <row r="430" spans="1:10" s="263" customFormat="1" x14ac:dyDescent="0.3">
      <c r="A430" s="268"/>
      <c r="B430" s="269"/>
      <c r="J430" s="550"/>
    </row>
    <row r="431" spans="1:10" s="263" customFormat="1" x14ac:dyDescent="0.3">
      <c r="A431" s="268"/>
      <c r="B431" s="269"/>
      <c r="J431" s="550"/>
    </row>
    <row r="432" spans="1:10" s="263" customFormat="1" x14ac:dyDescent="0.3">
      <c r="A432" s="268"/>
      <c r="B432" s="269"/>
      <c r="J432" s="550"/>
    </row>
    <row r="433" spans="1:10" s="263" customFormat="1" x14ac:dyDescent="0.3">
      <c r="A433" s="268"/>
      <c r="B433" s="269"/>
      <c r="J433" s="550"/>
    </row>
    <row r="434" spans="1:10" s="263" customFormat="1" x14ac:dyDescent="0.3">
      <c r="A434" s="268"/>
      <c r="B434" s="269"/>
      <c r="J434" s="550"/>
    </row>
    <row r="435" spans="1:10" s="263" customFormat="1" x14ac:dyDescent="0.3">
      <c r="A435" s="268"/>
      <c r="B435" s="269"/>
      <c r="J435" s="550"/>
    </row>
    <row r="436" spans="1:10" s="263" customFormat="1" x14ac:dyDescent="0.3">
      <c r="A436" s="268"/>
      <c r="B436" s="269"/>
      <c r="J436" s="550"/>
    </row>
    <row r="437" spans="1:10" s="263" customFormat="1" x14ac:dyDescent="0.3">
      <c r="A437" s="268"/>
      <c r="B437" s="269"/>
      <c r="J437" s="550"/>
    </row>
    <row r="438" spans="1:10" s="263" customFormat="1" x14ac:dyDescent="0.3">
      <c r="A438" s="268"/>
      <c r="B438" s="269"/>
      <c r="J438" s="550"/>
    </row>
    <row r="439" spans="1:10" s="263" customFormat="1" x14ac:dyDescent="0.3">
      <c r="A439" s="268"/>
      <c r="B439" s="269"/>
      <c r="J439" s="550"/>
    </row>
    <row r="440" spans="1:10" s="263" customFormat="1" x14ac:dyDescent="0.3">
      <c r="A440" s="268"/>
      <c r="B440" s="269"/>
      <c r="J440" s="550"/>
    </row>
    <row r="441" spans="1:10" s="263" customFormat="1" x14ac:dyDescent="0.3">
      <c r="A441" s="268"/>
      <c r="B441" s="269"/>
      <c r="J441" s="550"/>
    </row>
    <row r="442" spans="1:10" s="263" customFormat="1" x14ac:dyDescent="0.3">
      <c r="A442" s="268"/>
      <c r="B442" s="269"/>
      <c r="J442" s="550"/>
    </row>
    <row r="443" spans="1:10" s="263" customFormat="1" x14ac:dyDescent="0.3">
      <c r="A443" s="268"/>
      <c r="B443" s="269"/>
      <c r="J443" s="550"/>
    </row>
    <row r="444" spans="1:10" s="263" customFormat="1" x14ac:dyDescent="0.3">
      <c r="A444" s="268"/>
      <c r="B444" s="269"/>
      <c r="J444" s="550"/>
    </row>
    <row r="445" spans="1:10" s="263" customFormat="1" x14ac:dyDescent="0.3">
      <c r="A445" s="268"/>
      <c r="B445" s="269"/>
      <c r="J445" s="550"/>
    </row>
    <row r="446" spans="1:10" s="263" customFormat="1" x14ac:dyDescent="0.3">
      <c r="A446" s="268"/>
      <c r="B446" s="269"/>
      <c r="J446" s="550"/>
    </row>
    <row r="447" spans="1:10" s="263" customFormat="1" x14ac:dyDescent="0.3">
      <c r="A447" s="268"/>
      <c r="B447" s="269"/>
      <c r="J447" s="550"/>
    </row>
    <row r="448" spans="1:10" s="263" customFormat="1" x14ac:dyDescent="0.3">
      <c r="A448" s="268"/>
      <c r="B448" s="269"/>
      <c r="J448" s="550"/>
    </row>
    <row r="449" spans="1:10" s="263" customFormat="1" x14ac:dyDescent="0.3">
      <c r="A449" s="268"/>
      <c r="B449" s="269"/>
      <c r="J449" s="550"/>
    </row>
    <row r="450" spans="1:10" s="263" customFormat="1" x14ac:dyDescent="0.3">
      <c r="A450" s="268"/>
      <c r="B450" s="269"/>
      <c r="J450" s="550"/>
    </row>
    <row r="451" spans="1:10" s="263" customFormat="1" x14ac:dyDescent="0.3">
      <c r="A451" s="268"/>
      <c r="B451" s="269"/>
      <c r="J451" s="550"/>
    </row>
    <row r="452" spans="1:10" s="263" customFormat="1" x14ac:dyDescent="0.3">
      <c r="A452" s="268"/>
      <c r="B452" s="269"/>
      <c r="J452" s="550"/>
    </row>
    <row r="453" spans="1:10" s="263" customFormat="1" x14ac:dyDescent="0.3">
      <c r="A453" s="268"/>
      <c r="B453" s="269"/>
      <c r="J453" s="550"/>
    </row>
    <row r="454" spans="1:10" s="263" customFormat="1" x14ac:dyDescent="0.3">
      <c r="A454" s="268"/>
      <c r="B454" s="269"/>
      <c r="J454" s="550"/>
    </row>
    <row r="455" spans="1:10" s="263" customFormat="1" x14ac:dyDescent="0.3">
      <c r="A455" s="268"/>
      <c r="B455" s="269"/>
      <c r="J455" s="550"/>
    </row>
    <row r="456" spans="1:10" s="263" customFormat="1" x14ac:dyDescent="0.3">
      <c r="A456" s="268"/>
      <c r="B456" s="269"/>
      <c r="J456" s="550"/>
    </row>
    <row r="457" spans="1:10" s="263" customFormat="1" x14ac:dyDescent="0.3">
      <c r="A457" s="268"/>
      <c r="B457" s="269"/>
      <c r="J457" s="550"/>
    </row>
    <row r="458" spans="1:10" s="263" customFormat="1" x14ac:dyDescent="0.3">
      <c r="A458" s="268"/>
      <c r="B458" s="269"/>
      <c r="J458" s="550"/>
    </row>
    <row r="459" spans="1:10" s="263" customFormat="1" x14ac:dyDescent="0.3">
      <c r="A459" s="268"/>
      <c r="B459" s="269"/>
      <c r="J459" s="550"/>
    </row>
    <row r="460" spans="1:10" s="263" customFormat="1" x14ac:dyDescent="0.3">
      <c r="A460" s="268"/>
      <c r="B460" s="269"/>
      <c r="J460" s="550"/>
    </row>
    <row r="461" spans="1:10" s="263" customFormat="1" x14ac:dyDescent="0.3">
      <c r="A461" s="268"/>
      <c r="B461" s="269"/>
      <c r="J461" s="550"/>
    </row>
    <row r="462" spans="1:10" s="263" customFormat="1" x14ac:dyDescent="0.3">
      <c r="A462" s="268"/>
      <c r="B462" s="269"/>
      <c r="J462" s="550"/>
    </row>
    <row r="463" spans="1:10" s="263" customFormat="1" x14ac:dyDescent="0.3">
      <c r="A463" s="268"/>
      <c r="B463" s="269"/>
      <c r="J463" s="550"/>
    </row>
    <row r="464" spans="1:10" s="263" customFormat="1" x14ac:dyDescent="0.3">
      <c r="A464" s="268"/>
      <c r="B464" s="269"/>
      <c r="J464" s="550"/>
    </row>
    <row r="465" spans="1:10" s="263" customFormat="1" x14ac:dyDescent="0.3">
      <c r="A465" s="268"/>
      <c r="B465" s="269"/>
      <c r="J465" s="550"/>
    </row>
    <row r="466" spans="1:10" s="263" customFormat="1" x14ac:dyDescent="0.3">
      <c r="A466" s="268"/>
      <c r="B466" s="269"/>
      <c r="J466" s="550"/>
    </row>
    <row r="467" spans="1:10" s="263" customFormat="1" x14ac:dyDescent="0.3">
      <c r="A467" s="268"/>
      <c r="B467" s="269"/>
      <c r="J467" s="550"/>
    </row>
    <row r="468" spans="1:10" s="263" customFormat="1" x14ac:dyDescent="0.3">
      <c r="A468" s="268"/>
      <c r="B468" s="269"/>
      <c r="J468" s="550"/>
    </row>
    <row r="469" spans="1:10" s="263" customFormat="1" x14ac:dyDescent="0.3">
      <c r="A469" s="268"/>
      <c r="B469" s="269"/>
      <c r="J469" s="550"/>
    </row>
    <row r="470" spans="1:10" s="263" customFormat="1" x14ac:dyDescent="0.3">
      <c r="A470" s="268"/>
      <c r="B470" s="269"/>
      <c r="J470" s="550"/>
    </row>
    <row r="471" spans="1:10" s="263" customFormat="1" x14ac:dyDescent="0.3">
      <c r="A471" s="268"/>
      <c r="B471" s="269"/>
      <c r="J471" s="550"/>
    </row>
    <row r="472" spans="1:10" s="263" customFormat="1" x14ac:dyDescent="0.3">
      <c r="A472" s="268"/>
      <c r="B472" s="269"/>
      <c r="J472" s="550"/>
    </row>
    <row r="473" spans="1:10" s="263" customFormat="1" x14ac:dyDescent="0.3">
      <c r="A473" s="268"/>
      <c r="B473" s="269"/>
      <c r="J473" s="550"/>
    </row>
    <row r="474" spans="1:10" s="263" customFormat="1" x14ac:dyDescent="0.3">
      <c r="A474" s="268"/>
      <c r="B474" s="269"/>
      <c r="J474" s="550"/>
    </row>
    <row r="475" spans="1:10" s="263" customFormat="1" x14ac:dyDescent="0.3">
      <c r="A475" s="268"/>
      <c r="B475" s="269"/>
      <c r="J475" s="550"/>
    </row>
    <row r="476" spans="1:10" s="263" customFormat="1" x14ac:dyDescent="0.3">
      <c r="A476" s="268"/>
      <c r="B476" s="269"/>
      <c r="J476" s="550"/>
    </row>
    <row r="477" spans="1:10" s="263" customFormat="1" x14ac:dyDescent="0.3">
      <c r="A477" s="268"/>
      <c r="B477" s="269"/>
      <c r="J477" s="550"/>
    </row>
    <row r="478" spans="1:10" s="263" customFormat="1" x14ac:dyDescent="0.3">
      <c r="A478" s="268"/>
      <c r="B478" s="269"/>
      <c r="J478" s="550"/>
    </row>
    <row r="479" spans="1:10" s="263" customFormat="1" x14ac:dyDescent="0.3">
      <c r="A479" s="268"/>
      <c r="B479" s="269"/>
      <c r="J479" s="550"/>
    </row>
    <row r="480" spans="1:10" s="263" customFormat="1" x14ac:dyDescent="0.3">
      <c r="A480" s="268"/>
      <c r="B480" s="269"/>
      <c r="J480" s="550"/>
    </row>
    <row r="481" spans="1:10" s="263" customFormat="1" x14ac:dyDescent="0.3">
      <c r="A481" s="268"/>
      <c r="B481" s="269"/>
      <c r="J481" s="550"/>
    </row>
    <row r="482" spans="1:10" s="263" customFormat="1" x14ac:dyDescent="0.3">
      <c r="A482" s="268"/>
      <c r="B482" s="269"/>
      <c r="J482" s="550"/>
    </row>
    <row r="483" spans="1:10" s="263" customFormat="1" x14ac:dyDescent="0.3">
      <c r="A483" s="268"/>
      <c r="B483" s="269"/>
      <c r="J483" s="550"/>
    </row>
    <row r="484" spans="1:10" s="263" customFormat="1" x14ac:dyDescent="0.3">
      <c r="A484" s="268"/>
      <c r="B484" s="269"/>
      <c r="J484" s="550"/>
    </row>
    <row r="485" spans="1:10" s="263" customFormat="1" x14ac:dyDescent="0.3">
      <c r="A485" s="268"/>
      <c r="B485" s="269"/>
      <c r="J485" s="550"/>
    </row>
    <row r="486" spans="1:10" s="263" customFormat="1" x14ac:dyDescent="0.3">
      <c r="A486" s="268"/>
      <c r="B486" s="269"/>
      <c r="J486" s="550"/>
    </row>
    <row r="487" spans="1:10" s="263" customFormat="1" x14ac:dyDescent="0.3">
      <c r="A487" s="268"/>
      <c r="B487" s="269"/>
      <c r="J487" s="550"/>
    </row>
    <row r="488" spans="1:10" s="263" customFormat="1" x14ac:dyDescent="0.3">
      <c r="A488" s="268"/>
      <c r="B488" s="269"/>
      <c r="J488" s="550"/>
    </row>
    <row r="489" spans="1:10" s="263" customFormat="1" x14ac:dyDescent="0.3">
      <c r="A489" s="268"/>
      <c r="B489" s="269"/>
      <c r="J489" s="550"/>
    </row>
    <row r="490" spans="1:10" s="263" customFormat="1" x14ac:dyDescent="0.3">
      <c r="A490" s="268"/>
      <c r="B490" s="269"/>
      <c r="J490" s="550"/>
    </row>
    <row r="491" spans="1:10" s="263" customFormat="1" x14ac:dyDescent="0.3">
      <c r="A491" s="268"/>
      <c r="B491" s="269"/>
      <c r="J491" s="550"/>
    </row>
    <row r="492" spans="1:10" s="263" customFormat="1" x14ac:dyDescent="0.3">
      <c r="A492" s="268"/>
      <c r="B492" s="269"/>
      <c r="J492" s="550"/>
    </row>
    <row r="493" spans="1:10" s="263" customFormat="1" x14ac:dyDescent="0.3">
      <c r="A493" s="268"/>
      <c r="B493" s="269"/>
      <c r="J493" s="550"/>
    </row>
    <row r="494" spans="1:10" s="263" customFormat="1" x14ac:dyDescent="0.3">
      <c r="A494" s="268"/>
      <c r="B494" s="269"/>
      <c r="J494" s="550"/>
    </row>
    <row r="495" spans="1:10" s="263" customFormat="1" x14ac:dyDescent="0.3">
      <c r="A495" s="268"/>
      <c r="B495" s="269"/>
      <c r="J495" s="550"/>
    </row>
    <row r="496" spans="1:10" s="263" customFormat="1" x14ac:dyDescent="0.3">
      <c r="A496" s="268"/>
      <c r="B496" s="269"/>
      <c r="J496" s="550"/>
    </row>
    <row r="497" spans="1:10" s="263" customFormat="1" x14ac:dyDescent="0.3">
      <c r="A497" s="268"/>
      <c r="B497" s="269"/>
      <c r="J497" s="550"/>
    </row>
    <row r="498" spans="1:10" s="263" customFormat="1" x14ac:dyDescent="0.3">
      <c r="A498" s="268"/>
      <c r="B498" s="269"/>
      <c r="J498" s="550"/>
    </row>
    <row r="499" spans="1:10" s="263" customFormat="1" x14ac:dyDescent="0.3">
      <c r="A499" s="268"/>
      <c r="B499" s="269"/>
      <c r="J499" s="550"/>
    </row>
    <row r="500" spans="1:10" s="263" customFormat="1" x14ac:dyDescent="0.3">
      <c r="A500" s="268"/>
      <c r="B500" s="269"/>
      <c r="J500" s="550"/>
    </row>
    <row r="501" spans="1:10" s="263" customFormat="1" x14ac:dyDescent="0.3">
      <c r="A501" s="268"/>
      <c r="B501" s="269"/>
      <c r="J501" s="550"/>
    </row>
    <row r="502" spans="1:10" s="263" customFormat="1" x14ac:dyDescent="0.3">
      <c r="A502" s="268"/>
      <c r="B502" s="269"/>
      <c r="J502" s="550"/>
    </row>
    <row r="503" spans="1:10" s="263" customFormat="1" x14ac:dyDescent="0.3">
      <c r="A503" s="268"/>
      <c r="B503" s="269"/>
      <c r="J503" s="550"/>
    </row>
    <row r="504" spans="1:10" s="263" customFormat="1" x14ac:dyDescent="0.3">
      <c r="A504" s="268"/>
      <c r="B504" s="269"/>
      <c r="J504" s="550"/>
    </row>
    <row r="505" spans="1:10" s="263" customFormat="1" x14ac:dyDescent="0.3">
      <c r="A505" s="268"/>
      <c r="B505" s="269"/>
      <c r="J505" s="550"/>
    </row>
    <row r="506" spans="1:10" s="263" customFormat="1" x14ac:dyDescent="0.3">
      <c r="A506" s="268"/>
      <c r="B506" s="269"/>
      <c r="J506" s="550"/>
    </row>
    <row r="507" spans="1:10" s="263" customFormat="1" x14ac:dyDescent="0.3">
      <c r="A507" s="268"/>
      <c r="B507" s="269"/>
      <c r="J507" s="550"/>
    </row>
    <row r="508" spans="1:10" s="263" customFormat="1" x14ac:dyDescent="0.3">
      <c r="A508" s="268"/>
      <c r="B508" s="269"/>
      <c r="J508" s="550"/>
    </row>
    <row r="509" spans="1:10" s="263" customFormat="1" x14ac:dyDescent="0.3">
      <c r="A509" s="268"/>
      <c r="B509" s="269"/>
      <c r="J509" s="550"/>
    </row>
    <row r="510" spans="1:10" s="263" customFormat="1" x14ac:dyDescent="0.3">
      <c r="A510" s="268"/>
      <c r="B510" s="269"/>
      <c r="J510" s="550"/>
    </row>
    <row r="511" spans="1:10" s="263" customFormat="1" x14ac:dyDescent="0.3">
      <c r="A511" s="268"/>
      <c r="B511" s="269"/>
      <c r="J511" s="550"/>
    </row>
    <row r="512" spans="1:10" s="263" customFormat="1" x14ac:dyDescent="0.3">
      <c r="A512" s="268"/>
      <c r="B512" s="269"/>
      <c r="J512" s="550"/>
    </row>
    <row r="513" spans="1:10" s="263" customFormat="1" x14ac:dyDescent="0.3">
      <c r="A513" s="268"/>
      <c r="B513" s="269"/>
      <c r="J513" s="550"/>
    </row>
    <row r="514" spans="1:10" s="263" customFormat="1" x14ac:dyDescent="0.3">
      <c r="A514" s="268"/>
      <c r="B514" s="269"/>
      <c r="J514" s="550"/>
    </row>
    <row r="515" spans="1:10" s="263" customFormat="1" x14ac:dyDescent="0.3">
      <c r="A515" s="268"/>
      <c r="B515" s="269"/>
      <c r="J515" s="550"/>
    </row>
    <row r="516" spans="1:10" s="263" customFormat="1" x14ac:dyDescent="0.3">
      <c r="A516" s="268"/>
      <c r="B516" s="269"/>
      <c r="J516" s="550"/>
    </row>
    <row r="517" spans="1:10" s="263" customFormat="1" x14ac:dyDescent="0.3">
      <c r="A517" s="268"/>
      <c r="B517" s="269"/>
      <c r="J517" s="550"/>
    </row>
    <row r="518" spans="1:10" s="263" customFormat="1" x14ac:dyDescent="0.3">
      <c r="A518" s="268"/>
      <c r="B518" s="269"/>
      <c r="J518" s="550"/>
    </row>
    <row r="519" spans="1:10" s="263" customFormat="1" x14ac:dyDescent="0.3">
      <c r="A519" s="268"/>
      <c r="B519" s="269"/>
      <c r="J519" s="550"/>
    </row>
    <row r="520" spans="1:10" s="263" customFormat="1" x14ac:dyDescent="0.3">
      <c r="A520" s="268"/>
      <c r="B520" s="269"/>
      <c r="J520" s="550"/>
    </row>
    <row r="521" spans="1:10" s="263" customFormat="1" x14ac:dyDescent="0.3">
      <c r="A521" s="268"/>
      <c r="B521" s="269"/>
      <c r="J521" s="550"/>
    </row>
    <row r="522" spans="1:10" s="263" customFormat="1" x14ac:dyDescent="0.3">
      <c r="A522" s="268"/>
      <c r="B522" s="269"/>
      <c r="J522" s="550"/>
    </row>
    <row r="523" spans="1:10" s="263" customFormat="1" x14ac:dyDescent="0.3">
      <c r="A523" s="268"/>
      <c r="B523" s="269"/>
      <c r="J523" s="550"/>
    </row>
    <row r="524" spans="1:10" s="263" customFormat="1" x14ac:dyDescent="0.3">
      <c r="A524" s="268"/>
      <c r="B524" s="269"/>
      <c r="J524" s="550"/>
    </row>
    <row r="525" spans="1:10" s="263" customFormat="1" x14ac:dyDescent="0.3">
      <c r="A525" s="268"/>
      <c r="B525" s="269"/>
      <c r="J525" s="550"/>
    </row>
    <row r="526" spans="1:10" s="263" customFormat="1" x14ac:dyDescent="0.3">
      <c r="A526" s="268"/>
      <c r="B526" s="269"/>
      <c r="J526" s="550"/>
    </row>
    <row r="527" spans="1:10" s="263" customFormat="1" x14ac:dyDescent="0.3">
      <c r="A527" s="268"/>
      <c r="B527" s="269"/>
      <c r="J527" s="550"/>
    </row>
    <row r="528" spans="1:10" s="263" customFormat="1" x14ac:dyDescent="0.3">
      <c r="A528" s="268"/>
      <c r="B528" s="269"/>
      <c r="J528" s="550"/>
    </row>
    <row r="529" spans="1:10" s="263" customFormat="1" x14ac:dyDescent="0.3">
      <c r="A529" s="268"/>
      <c r="B529" s="269"/>
      <c r="J529" s="550"/>
    </row>
    <row r="530" spans="1:10" s="263" customFormat="1" x14ac:dyDescent="0.3">
      <c r="A530" s="268"/>
      <c r="B530" s="269"/>
      <c r="J530" s="550"/>
    </row>
    <row r="531" spans="1:10" s="263" customFormat="1" x14ac:dyDescent="0.3">
      <c r="A531" s="268"/>
      <c r="B531" s="269"/>
      <c r="J531" s="550"/>
    </row>
    <row r="532" spans="1:10" s="263" customFormat="1" x14ac:dyDescent="0.3">
      <c r="A532" s="268"/>
      <c r="B532" s="269"/>
      <c r="J532" s="550"/>
    </row>
    <row r="533" spans="1:10" s="263" customFormat="1" x14ac:dyDescent="0.3">
      <c r="A533" s="268"/>
      <c r="B533" s="269"/>
      <c r="J533" s="550"/>
    </row>
    <row r="534" spans="1:10" s="263" customFormat="1" x14ac:dyDescent="0.3">
      <c r="A534" s="268"/>
      <c r="B534" s="269"/>
      <c r="J534" s="550"/>
    </row>
    <row r="535" spans="1:10" s="263" customFormat="1" x14ac:dyDescent="0.3">
      <c r="A535" s="268"/>
      <c r="B535" s="269"/>
      <c r="J535" s="550"/>
    </row>
    <row r="536" spans="1:10" s="263" customFormat="1" x14ac:dyDescent="0.3">
      <c r="A536" s="268"/>
      <c r="B536" s="269"/>
      <c r="J536" s="550"/>
    </row>
    <row r="537" spans="1:10" s="263" customFormat="1" x14ac:dyDescent="0.3">
      <c r="A537" s="268"/>
      <c r="B537" s="269"/>
      <c r="J537" s="550"/>
    </row>
    <row r="538" spans="1:10" s="263" customFormat="1" x14ac:dyDescent="0.3">
      <c r="A538" s="268"/>
      <c r="B538" s="269"/>
      <c r="J538" s="550"/>
    </row>
    <row r="539" spans="1:10" s="263" customFormat="1" x14ac:dyDescent="0.3">
      <c r="A539" s="268"/>
      <c r="B539" s="269"/>
      <c r="J539" s="550"/>
    </row>
    <row r="540" spans="1:10" s="263" customFormat="1" x14ac:dyDescent="0.3">
      <c r="A540" s="268"/>
      <c r="B540" s="269"/>
      <c r="J540" s="550"/>
    </row>
    <row r="541" spans="1:10" s="263" customFormat="1" x14ac:dyDescent="0.3">
      <c r="A541" s="268"/>
      <c r="B541" s="269"/>
      <c r="J541" s="550"/>
    </row>
    <row r="542" spans="1:10" s="263" customFormat="1" x14ac:dyDescent="0.3">
      <c r="A542" s="268"/>
      <c r="B542" s="269"/>
      <c r="J542" s="550"/>
    </row>
    <row r="543" spans="1:10" s="263" customFormat="1" x14ac:dyDescent="0.3">
      <c r="A543" s="268"/>
      <c r="B543" s="269"/>
      <c r="J543" s="550"/>
    </row>
    <row r="544" spans="1:10" s="263" customFormat="1" x14ac:dyDescent="0.3">
      <c r="A544" s="268"/>
      <c r="B544" s="269"/>
      <c r="J544" s="550"/>
    </row>
    <row r="545" spans="1:10" s="263" customFormat="1" x14ac:dyDescent="0.3">
      <c r="A545" s="268"/>
      <c r="B545" s="269"/>
      <c r="J545" s="550"/>
    </row>
    <row r="546" spans="1:10" s="263" customFormat="1" x14ac:dyDescent="0.3">
      <c r="A546" s="268"/>
      <c r="B546" s="269"/>
      <c r="J546" s="550"/>
    </row>
    <row r="547" spans="1:10" s="263" customFormat="1" x14ac:dyDescent="0.3">
      <c r="A547" s="268"/>
      <c r="B547" s="269"/>
      <c r="J547" s="550"/>
    </row>
    <row r="548" spans="1:10" s="263" customFormat="1" x14ac:dyDescent="0.3">
      <c r="A548" s="268"/>
      <c r="B548" s="269"/>
      <c r="J548" s="550"/>
    </row>
    <row r="549" spans="1:10" s="263" customFormat="1" x14ac:dyDescent="0.3">
      <c r="A549" s="268"/>
      <c r="B549" s="269"/>
      <c r="J549" s="550"/>
    </row>
    <row r="550" spans="1:10" s="263" customFormat="1" x14ac:dyDescent="0.3">
      <c r="A550" s="268"/>
      <c r="B550" s="269"/>
      <c r="J550" s="550"/>
    </row>
    <row r="551" spans="1:10" s="263" customFormat="1" x14ac:dyDescent="0.3">
      <c r="A551" s="268"/>
      <c r="B551" s="269"/>
      <c r="J551" s="550"/>
    </row>
    <row r="552" spans="1:10" s="263" customFormat="1" x14ac:dyDescent="0.3">
      <c r="A552" s="268"/>
      <c r="B552" s="269"/>
      <c r="J552" s="550"/>
    </row>
    <row r="553" spans="1:10" s="263" customFormat="1" x14ac:dyDescent="0.3">
      <c r="A553" s="268"/>
      <c r="B553" s="269"/>
      <c r="J553" s="550"/>
    </row>
    <row r="554" spans="1:10" s="263" customFormat="1" x14ac:dyDescent="0.3">
      <c r="A554" s="268"/>
      <c r="B554" s="269"/>
      <c r="J554" s="550"/>
    </row>
    <row r="555" spans="1:10" s="263" customFormat="1" x14ac:dyDescent="0.3">
      <c r="A555" s="268"/>
      <c r="B555" s="269"/>
      <c r="J555" s="550"/>
    </row>
    <row r="556" spans="1:10" s="263" customFormat="1" x14ac:dyDescent="0.3">
      <c r="A556" s="268"/>
      <c r="B556" s="269"/>
      <c r="J556" s="550"/>
    </row>
    <row r="557" spans="1:10" s="263" customFormat="1" x14ac:dyDescent="0.3">
      <c r="A557" s="268"/>
      <c r="B557" s="269"/>
      <c r="J557" s="550"/>
    </row>
    <row r="558" spans="1:10" s="263" customFormat="1" x14ac:dyDescent="0.3">
      <c r="A558" s="268"/>
      <c r="B558" s="269"/>
      <c r="J558" s="550"/>
    </row>
    <row r="559" spans="1:10" s="263" customFormat="1" x14ac:dyDescent="0.3">
      <c r="A559" s="268"/>
      <c r="B559" s="269"/>
      <c r="J559" s="550"/>
    </row>
    <row r="560" spans="1:10" s="263" customFormat="1" x14ac:dyDescent="0.3">
      <c r="A560" s="268"/>
      <c r="B560" s="269"/>
      <c r="J560" s="550"/>
    </row>
    <row r="561" spans="1:59" s="263" customFormat="1" x14ac:dyDescent="0.3">
      <c r="A561" s="268"/>
      <c r="B561" s="269"/>
      <c r="J561" s="550"/>
    </row>
    <row r="562" spans="1:59" s="263" customFormat="1" x14ac:dyDescent="0.3">
      <c r="A562" s="268"/>
      <c r="B562" s="269"/>
      <c r="J562" s="550"/>
    </row>
    <row r="563" spans="1:59" s="263" customFormat="1" x14ac:dyDescent="0.3">
      <c r="A563" s="268"/>
      <c r="B563" s="269"/>
      <c r="J563" s="550"/>
    </row>
    <row r="564" spans="1:59" s="263" customFormat="1" x14ac:dyDescent="0.3">
      <c r="A564" s="268"/>
      <c r="B564" s="269"/>
      <c r="J564" s="550"/>
    </row>
    <row r="565" spans="1:59" s="263" customFormat="1" x14ac:dyDescent="0.3">
      <c r="A565" s="268"/>
      <c r="B565" s="269"/>
      <c r="J565" s="550"/>
    </row>
    <row r="566" spans="1:59" s="263" customFormat="1" x14ac:dyDescent="0.3">
      <c r="A566" s="268"/>
      <c r="B566" s="269"/>
      <c r="J566" s="550"/>
    </row>
    <row r="567" spans="1:59" s="263" customFormat="1" x14ac:dyDescent="0.3">
      <c r="A567" s="268"/>
      <c r="B567" s="269"/>
      <c r="J567" s="550"/>
    </row>
    <row r="568" spans="1:59" s="263" customFormat="1" x14ac:dyDescent="0.3">
      <c r="A568" s="268"/>
      <c r="B568" s="269"/>
      <c r="J568" s="550"/>
    </row>
    <row r="569" spans="1:59" s="263" customFormat="1" x14ac:dyDescent="0.3">
      <c r="A569" s="268"/>
      <c r="B569" s="269"/>
      <c r="J569" s="550"/>
    </row>
    <row r="570" spans="1:59" s="212" customFormat="1" x14ac:dyDescent="0.3">
      <c r="A570" s="270"/>
      <c r="B570" s="271"/>
      <c r="J570" s="550"/>
      <c r="K570" s="263"/>
      <c r="L570" s="263"/>
      <c r="M570" s="263"/>
      <c r="N570" s="263"/>
      <c r="O570" s="263"/>
      <c r="P570" s="263"/>
      <c r="Q570" s="263"/>
      <c r="R570" s="263"/>
      <c r="S570" s="263"/>
      <c r="T570" s="263"/>
      <c r="U570" s="263"/>
      <c r="V570" s="263"/>
      <c r="W570" s="263"/>
      <c r="X570" s="263"/>
      <c r="Y570" s="263"/>
      <c r="Z570" s="263"/>
      <c r="AA570" s="263"/>
      <c r="AB570" s="263"/>
      <c r="AC570" s="263"/>
      <c r="AD570" s="263"/>
      <c r="AE570" s="263"/>
      <c r="AF570" s="263"/>
      <c r="AG570" s="263"/>
      <c r="AH570" s="263"/>
      <c r="AI570" s="263"/>
      <c r="AJ570" s="263"/>
      <c r="AK570" s="263"/>
      <c r="AL570" s="263"/>
      <c r="AM570" s="263"/>
      <c r="AN570" s="263"/>
      <c r="AO570" s="263"/>
      <c r="AP570" s="263"/>
      <c r="AQ570" s="263"/>
      <c r="AR570" s="263"/>
      <c r="AS570" s="263"/>
      <c r="AT570" s="263"/>
      <c r="AU570" s="263"/>
      <c r="AV570" s="263"/>
      <c r="AW570" s="263"/>
      <c r="AX570" s="263"/>
      <c r="AY570" s="263"/>
      <c r="AZ570" s="263"/>
      <c r="BA570" s="263"/>
      <c r="BB570" s="263"/>
      <c r="BC570" s="263"/>
      <c r="BD570" s="263"/>
      <c r="BE570" s="263"/>
      <c r="BF570" s="263"/>
      <c r="BG570" s="263"/>
    </row>
    <row r="571" spans="1:59" s="212" customFormat="1" x14ac:dyDescent="0.3">
      <c r="A571" s="270"/>
      <c r="B571" s="271"/>
      <c r="J571" s="550"/>
      <c r="K571" s="263"/>
      <c r="L571" s="263"/>
      <c r="M571" s="263"/>
      <c r="N571" s="263"/>
      <c r="O571" s="263"/>
      <c r="P571" s="263"/>
      <c r="Q571" s="263"/>
      <c r="R571" s="263"/>
      <c r="S571" s="263"/>
      <c r="T571" s="263"/>
      <c r="U571" s="263"/>
      <c r="V571" s="263"/>
      <c r="W571" s="263"/>
      <c r="X571" s="263"/>
      <c r="Y571" s="263"/>
      <c r="Z571" s="263"/>
      <c r="AA571" s="263"/>
      <c r="AB571" s="263"/>
      <c r="AC571" s="263"/>
      <c r="AD571" s="263"/>
      <c r="AE571" s="263"/>
      <c r="AF571" s="263"/>
      <c r="AG571" s="263"/>
      <c r="AH571" s="263"/>
      <c r="AI571" s="263"/>
      <c r="AJ571" s="263"/>
      <c r="AK571" s="263"/>
      <c r="AL571" s="263"/>
      <c r="AM571" s="263"/>
      <c r="AN571" s="263"/>
      <c r="AO571" s="263"/>
      <c r="AP571" s="263"/>
      <c r="AQ571" s="263"/>
      <c r="AR571" s="263"/>
      <c r="AS571" s="263"/>
      <c r="AT571" s="263"/>
      <c r="AU571" s="263"/>
      <c r="AV571" s="263"/>
      <c r="AW571" s="263"/>
      <c r="AX571" s="263"/>
      <c r="AY571" s="263"/>
      <c r="AZ571" s="263"/>
      <c r="BA571" s="263"/>
      <c r="BB571" s="263"/>
      <c r="BC571" s="263"/>
      <c r="BD571" s="263"/>
      <c r="BE571" s="263"/>
      <c r="BF571" s="263"/>
      <c r="BG571" s="263"/>
    </row>
    <row r="572" spans="1:59" s="212" customFormat="1" x14ac:dyDescent="0.3">
      <c r="A572" s="270"/>
      <c r="B572" s="271"/>
      <c r="J572" s="550"/>
      <c r="K572" s="263"/>
      <c r="L572" s="263"/>
      <c r="M572" s="263"/>
      <c r="N572" s="263"/>
      <c r="O572" s="263"/>
      <c r="P572" s="263"/>
      <c r="Q572" s="263"/>
      <c r="R572" s="263"/>
      <c r="S572" s="263"/>
      <c r="T572" s="263"/>
      <c r="U572" s="263"/>
      <c r="V572" s="263"/>
      <c r="W572" s="263"/>
      <c r="X572" s="263"/>
      <c r="Y572" s="263"/>
      <c r="Z572" s="263"/>
      <c r="AA572" s="263"/>
      <c r="AB572" s="263"/>
      <c r="AC572" s="263"/>
      <c r="AD572" s="263"/>
      <c r="AE572" s="263"/>
      <c r="AF572" s="263"/>
      <c r="AG572" s="263"/>
      <c r="AH572" s="263"/>
      <c r="AI572" s="263"/>
      <c r="AJ572" s="263"/>
      <c r="AK572" s="263"/>
      <c r="AL572" s="263"/>
      <c r="AM572" s="263"/>
      <c r="AN572" s="263"/>
      <c r="AO572" s="263"/>
      <c r="AP572" s="263"/>
      <c r="AQ572" s="263"/>
      <c r="AR572" s="263"/>
      <c r="AS572" s="263"/>
      <c r="AT572" s="263"/>
      <c r="AU572" s="263"/>
      <c r="AV572" s="263"/>
      <c r="AW572" s="263"/>
      <c r="AX572" s="263"/>
      <c r="AY572" s="263"/>
      <c r="AZ572" s="263"/>
      <c r="BA572" s="263"/>
      <c r="BB572" s="263"/>
      <c r="BC572" s="263"/>
      <c r="BD572" s="263"/>
      <c r="BE572" s="263"/>
      <c r="BF572" s="263"/>
      <c r="BG572" s="263"/>
    </row>
    <row r="573" spans="1:59" s="212" customFormat="1" x14ac:dyDescent="0.3">
      <c r="A573" s="270"/>
      <c r="B573" s="271"/>
      <c r="J573" s="550"/>
      <c r="K573" s="263"/>
      <c r="L573" s="263"/>
      <c r="M573" s="263"/>
      <c r="N573" s="263"/>
      <c r="O573" s="263"/>
      <c r="P573" s="263"/>
      <c r="Q573" s="263"/>
      <c r="R573" s="263"/>
      <c r="S573" s="263"/>
      <c r="T573" s="263"/>
      <c r="U573" s="263"/>
      <c r="V573" s="263"/>
      <c r="W573" s="263"/>
      <c r="X573" s="263"/>
      <c r="Y573" s="263"/>
      <c r="Z573" s="263"/>
      <c r="AA573" s="263"/>
      <c r="AB573" s="263"/>
      <c r="AC573" s="263"/>
      <c r="AD573" s="263"/>
      <c r="AE573" s="263"/>
      <c r="AF573" s="263"/>
      <c r="AG573" s="263"/>
      <c r="AH573" s="263"/>
      <c r="AI573" s="263"/>
      <c r="AJ573" s="263"/>
      <c r="AK573" s="263"/>
      <c r="AL573" s="263"/>
      <c r="AM573" s="263"/>
      <c r="AN573" s="263"/>
      <c r="AO573" s="263"/>
      <c r="AP573" s="263"/>
      <c r="AQ573" s="263"/>
      <c r="AR573" s="263"/>
      <c r="AS573" s="263"/>
      <c r="AT573" s="263"/>
      <c r="AU573" s="263"/>
      <c r="AV573" s="263"/>
      <c r="AW573" s="263"/>
      <c r="AX573" s="263"/>
      <c r="AY573" s="263"/>
      <c r="AZ573" s="263"/>
      <c r="BA573" s="263"/>
      <c r="BB573" s="263"/>
      <c r="BC573" s="263"/>
      <c r="BD573" s="263"/>
      <c r="BE573" s="263"/>
      <c r="BF573" s="263"/>
      <c r="BG573" s="263"/>
    </row>
    <row r="574" spans="1:59" s="212" customFormat="1" x14ac:dyDescent="0.3">
      <c r="A574" s="270"/>
      <c r="B574" s="271"/>
      <c r="J574" s="550"/>
      <c r="K574" s="263"/>
      <c r="L574" s="263"/>
      <c r="M574" s="263"/>
      <c r="N574" s="263"/>
      <c r="O574" s="263"/>
      <c r="P574" s="263"/>
      <c r="Q574" s="263"/>
      <c r="R574" s="263"/>
      <c r="S574" s="263"/>
      <c r="T574" s="263"/>
      <c r="U574" s="263"/>
      <c r="V574" s="263"/>
      <c r="W574" s="263"/>
      <c r="X574" s="263"/>
      <c r="Y574" s="263"/>
      <c r="Z574" s="263"/>
      <c r="AA574" s="263"/>
      <c r="AB574" s="263"/>
      <c r="AC574" s="263"/>
      <c r="AD574" s="263"/>
      <c r="AE574" s="263"/>
      <c r="AF574" s="263"/>
      <c r="AG574" s="263"/>
      <c r="AH574" s="263"/>
      <c r="AI574" s="263"/>
      <c r="AJ574" s="263"/>
      <c r="AK574" s="263"/>
      <c r="AL574" s="263"/>
      <c r="AM574" s="263"/>
      <c r="AN574" s="263"/>
      <c r="AO574" s="263"/>
      <c r="AP574" s="263"/>
      <c r="AQ574" s="263"/>
      <c r="AR574" s="263"/>
      <c r="AS574" s="263"/>
      <c r="AT574" s="263"/>
      <c r="AU574" s="263"/>
      <c r="AV574" s="263"/>
      <c r="AW574" s="263"/>
      <c r="AX574" s="263"/>
      <c r="AY574" s="263"/>
      <c r="AZ574" s="263"/>
      <c r="BA574" s="263"/>
      <c r="BB574" s="263"/>
      <c r="BC574" s="263"/>
      <c r="BD574" s="263"/>
      <c r="BE574" s="263"/>
      <c r="BF574" s="263"/>
      <c r="BG574" s="263"/>
    </row>
    <row r="575" spans="1:59" s="212" customFormat="1" x14ac:dyDescent="0.3">
      <c r="A575" s="270"/>
      <c r="B575" s="271"/>
      <c r="J575" s="550"/>
      <c r="K575" s="263"/>
      <c r="L575" s="263"/>
      <c r="M575" s="263"/>
      <c r="N575" s="263"/>
      <c r="O575" s="263"/>
      <c r="P575" s="263"/>
      <c r="Q575" s="263"/>
      <c r="R575" s="263"/>
      <c r="S575" s="263"/>
      <c r="T575" s="263"/>
      <c r="U575" s="263"/>
      <c r="V575" s="263"/>
      <c r="W575" s="263"/>
      <c r="X575" s="263"/>
      <c r="Y575" s="263"/>
      <c r="Z575" s="263"/>
      <c r="AA575" s="263"/>
      <c r="AB575" s="263"/>
      <c r="AC575" s="263"/>
      <c r="AD575" s="263"/>
      <c r="AE575" s="263"/>
      <c r="AF575" s="263"/>
      <c r="AG575" s="263"/>
      <c r="AH575" s="263"/>
      <c r="AI575" s="263"/>
      <c r="AJ575" s="263"/>
      <c r="AK575" s="263"/>
      <c r="AL575" s="263"/>
      <c r="AM575" s="263"/>
      <c r="AN575" s="263"/>
      <c r="AO575" s="263"/>
      <c r="AP575" s="263"/>
      <c r="AQ575" s="263"/>
      <c r="AR575" s="263"/>
      <c r="AS575" s="263"/>
      <c r="AT575" s="263"/>
      <c r="AU575" s="263"/>
      <c r="AV575" s="263"/>
      <c r="AW575" s="263"/>
      <c r="AX575" s="263"/>
      <c r="AY575" s="263"/>
      <c r="AZ575" s="263"/>
      <c r="BA575" s="263"/>
      <c r="BB575" s="263"/>
      <c r="BC575" s="263"/>
      <c r="BD575" s="263"/>
      <c r="BE575" s="263"/>
      <c r="BF575" s="263"/>
      <c r="BG575" s="263"/>
    </row>
    <row r="576" spans="1:59" s="212" customFormat="1" x14ac:dyDescent="0.3">
      <c r="A576" s="270"/>
      <c r="B576" s="271"/>
      <c r="J576" s="550"/>
      <c r="K576" s="263"/>
      <c r="L576" s="263"/>
      <c r="M576" s="263"/>
      <c r="N576" s="263"/>
      <c r="O576" s="263"/>
      <c r="P576" s="263"/>
      <c r="Q576" s="263"/>
      <c r="R576" s="263"/>
      <c r="S576" s="263"/>
      <c r="T576" s="263"/>
      <c r="U576" s="263"/>
      <c r="V576" s="263"/>
      <c r="W576" s="263"/>
      <c r="X576" s="263"/>
      <c r="Y576" s="263"/>
      <c r="Z576" s="263"/>
      <c r="AA576" s="263"/>
      <c r="AB576" s="263"/>
      <c r="AC576" s="263"/>
      <c r="AD576" s="263"/>
      <c r="AE576" s="263"/>
      <c r="AF576" s="263"/>
      <c r="AG576" s="263"/>
      <c r="AH576" s="263"/>
      <c r="AI576" s="263"/>
      <c r="AJ576" s="263"/>
      <c r="AK576" s="263"/>
      <c r="AL576" s="263"/>
      <c r="AM576" s="263"/>
      <c r="AN576" s="263"/>
      <c r="AO576" s="263"/>
      <c r="AP576" s="263"/>
      <c r="AQ576" s="263"/>
      <c r="AR576" s="263"/>
      <c r="AS576" s="263"/>
      <c r="AT576" s="263"/>
      <c r="AU576" s="263"/>
      <c r="AV576" s="263"/>
      <c r="AW576" s="263"/>
      <c r="AX576" s="263"/>
      <c r="AY576" s="263"/>
      <c r="AZ576" s="263"/>
      <c r="BA576" s="263"/>
      <c r="BB576" s="263"/>
      <c r="BC576" s="263"/>
      <c r="BD576" s="263"/>
      <c r="BE576" s="263"/>
      <c r="BF576" s="263"/>
      <c r="BG576" s="263"/>
    </row>
    <row r="577" spans="1:59" s="212" customFormat="1" x14ac:dyDescent="0.3">
      <c r="A577" s="270"/>
      <c r="B577" s="271"/>
      <c r="J577" s="550"/>
      <c r="K577" s="263"/>
      <c r="L577" s="263"/>
      <c r="M577" s="263"/>
      <c r="N577" s="263"/>
      <c r="O577" s="263"/>
      <c r="P577" s="263"/>
      <c r="Q577" s="263"/>
      <c r="R577" s="263"/>
      <c r="S577" s="263"/>
      <c r="T577" s="263"/>
      <c r="U577" s="263"/>
      <c r="V577" s="263"/>
      <c r="W577" s="263"/>
      <c r="X577" s="263"/>
      <c r="Y577" s="263"/>
      <c r="Z577" s="263"/>
      <c r="AA577" s="263"/>
      <c r="AB577" s="263"/>
      <c r="AC577" s="263"/>
      <c r="AD577" s="263"/>
      <c r="AE577" s="263"/>
      <c r="AF577" s="263"/>
      <c r="AG577" s="263"/>
      <c r="AH577" s="263"/>
      <c r="AI577" s="263"/>
      <c r="AJ577" s="263"/>
      <c r="AK577" s="263"/>
      <c r="AL577" s="263"/>
      <c r="AM577" s="263"/>
      <c r="AN577" s="263"/>
      <c r="AO577" s="263"/>
      <c r="AP577" s="263"/>
      <c r="AQ577" s="263"/>
      <c r="AR577" s="263"/>
      <c r="AS577" s="263"/>
      <c r="AT577" s="263"/>
      <c r="AU577" s="263"/>
      <c r="AV577" s="263"/>
      <c r="AW577" s="263"/>
      <c r="AX577" s="263"/>
      <c r="AY577" s="263"/>
      <c r="AZ577" s="263"/>
      <c r="BA577" s="263"/>
      <c r="BB577" s="263"/>
      <c r="BC577" s="263"/>
      <c r="BD577" s="263"/>
      <c r="BE577" s="263"/>
      <c r="BF577" s="263"/>
      <c r="BG577" s="263"/>
    </row>
    <row r="578" spans="1:59" s="212" customFormat="1" x14ac:dyDescent="0.3">
      <c r="A578" s="270"/>
      <c r="B578" s="271"/>
      <c r="J578" s="550"/>
      <c r="K578" s="263"/>
      <c r="L578" s="263"/>
      <c r="M578" s="263"/>
      <c r="N578" s="263"/>
      <c r="O578" s="263"/>
      <c r="P578" s="263"/>
      <c r="Q578" s="263"/>
      <c r="R578" s="263"/>
      <c r="S578" s="263"/>
      <c r="T578" s="263"/>
      <c r="U578" s="263"/>
      <c r="V578" s="263"/>
      <c r="W578" s="263"/>
      <c r="X578" s="263"/>
      <c r="Y578" s="263"/>
      <c r="Z578" s="263"/>
      <c r="AA578" s="263"/>
      <c r="AB578" s="263"/>
      <c r="AC578" s="263"/>
      <c r="AD578" s="263"/>
      <c r="AE578" s="263"/>
      <c r="AF578" s="263"/>
      <c r="AG578" s="263"/>
      <c r="AH578" s="263"/>
      <c r="AI578" s="263"/>
      <c r="AJ578" s="263"/>
      <c r="AK578" s="263"/>
      <c r="AL578" s="263"/>
      <c r="AM578" s="263"/>
      <c r="AN578" s="263"/>
      <c r="AO578" s="263"/>
      <c r="AP578" s="263"/>
      <c r="AQ578" s="263"/>
      <c r="AR578" s="263"/>
      <c r="AS578" s="263"/>
      <c r="AT578" s="263"/>
      <c r="AU578" s="263"/>
      <c r="AV578" s="263"/>
      <c r="AW578" s="263"/>
      <c r="AX578" s="263"/>
      <c r="AY578" s="263"/>
      <c r="AZ578" s="263"/>
      <c r="BA578" s="263"/>
      <c r="BB578" s="263"/>
      <c r="BC578" s="263"/>
      <c r="BD578" s="263"/>
      <c r="BE578" s="263"/>
      <c r="BF578" s="263"/>
      <c r="BG578" s="263"/>
    </row>
    <row r="579" spans="1:59" s="212" customFormat="1" x14ac:dyDescent="0.3">
      <c r="A579" s="270"/>
      <c r="B579" s="271"/>
      <c r="J579" s="550"/>
      <c r="K579" s="263"/>
      <c r="L579" s="263"/>
      <c r="M579" s="263"/>
      <c r="N579" s="263"/>
      <c r="O579" s="263"/>
      <c r="P579" s="263"/>
      <c r="Q579" s="263"/>
      <c r="R579" s="263"/>
      <c r="S579" s="263"/>
      <c r="T579" s="263"/>
      <c r="U579" s="263"/>
      <c r="V579" s="263"/>
      <c r="W579" s="263"/>
      <c r="X579" s="263"/>
      <c r="Y579" s="263"/>
      <c r="Z579" s="263"/>
      <c r="AA579" s="263"/>
      <c r="AB579" s="263"/>
      <c r="AC579" s="263"/>
      <c r="AD579" s="263"/>
      <c r="AE579" s="263"/>
      <c r="AF579" s="263"/>
      <c r="AG579" s="263"/>
      <c r="AH579" s="263"/>
      <c r="AI579" s="263"/>
      <c r="AJ579" s="263"/>
      <c r="AK579" s="263"/>
      <c r="AL579" s="263"/>
      <c r="AM579" s="263"/>
      <c r="AN579" s="263"/>
      <c r="AO579" s="263"/>
      <c r="AP579" s="263"/>
      <c r="AQ579" s="263"/>
      <c r="AR579" s="263"/>
      <c r="AS579" s="263"/>
      <c r="AT579" s="263"/>
      <c r="AU579" s="263"/>
      <c r="AV579" s="263"/>
      <c r="AW579" s="263"/>
      <c r="AX579" s="263"/>
      <c r="AY579" s="263"/>
      <c r="AZ579" s="263"/>
      <c r="BA579" s="263"/>
      <c r="BB579" s="263"/>
      <c r="BC579" s="263"/>
      <c r="BD579" s="263"/>
      <c r="BE579" s="263"/>
      <c r="BF579" s="263"/>
      <c r="BG579" s="263"/>
    </row>
    <row r="580" spans="1:59" s="212" customFormat="1" x14ac:dyDescent="0.3">
      <c r="A580" s="270"/>
      <c r="B580" s="271"/>
      <c r="J580" s="550"/>
      <c r="K580" s="263"/>
      <c r="L580" s="263"/>
      <c r="M580" s="263"/>
      <c r="N580" s="263"/>
      <c r="O580" s="263"/>
      <c r="P580" s="263"/>
      <c r="Q580" s="263"/>
      <c r="R580" s="263"/>
      <c r="S580" s="263"/>
      <c r="T580" s="263"/>
      <c r="U580" s="263"/>
      <c r="V580" s="263"/>
      <c r="W580" s="263"/>
      <c r="X580" s="263"/>
      <c r="Y580" s="263"/>
      <c r="Z580" s="263"/>
      <c r="AA580" s="263"/>
      <c r="AB580" s="263"/>
      <c r="AC580" s="263"/>
      <c r="AD580" s="263"/>
      <c r="AE580" s="263"/>
      <c r="AF580" s="263"/>
      <c r="AG580" s="263"/>
      <c r="AH580" s="263"/>
      <c r="AI580" s="263"/>
      <c r="AJ580" s="263"/>
      <c r="AK580" s="263"/>
      <c r="AL580" s="263"/>
      <c r="AM580" s="263"/>
      <c r="AN580" s="263"/>
      <c r="AO580" s="263"/>
      <c r="AP580" s="263"/>
      <c r="AQ580" s="263"/>
      <c r="AR580" s="263"/>
      <c r="AS580" s="263"/>
      <c r="AT580" s="263"/>
      <c r="AU580" s="263"/>
      <c r="AV580" s="263"/>
      <c r="AW580" s="263"/>
      <c r="AX580" s="263"/>
      <c r="AY580" s="263"/>
      <c r="AZ580" s="263"/>
      <c r="BA580" s="263"/>
      <c r="BB580" s="263"/>
      <c r="BC580" s="263"/>
      <c r="BD580" s="263"/>
      <c r="BE580" s="263"/>
      <c r="BF580" s="263"/>
      <c r="BG580" s="263"/>
    </row>
    <row r="581" spans="1:59" s="212" customFormat="1" x14ac:dyDescent="0.3">
      <c r="A581" s="270"/>
      <c r="B581" s="271"/>
      <c r="J581" s="550"/>
      <c r="K581" s="263"/>
      <c r="L581" s="263"/>
      <c r="M581" s="263"/>
      <c r="N581" s="263"/>
      <c r="O581" s="263"/>
      <c r="P581" s="263"/>
      <c r="Q581" s="263"/>
      <c r="R581" s="263"/>
      <c r="S581" s="263"/>
      <c r="T581" s="263"/>
      <c r="U581" s="263"/>
      <c r="V581" s="263"/>
      <c r="W581" s="263"/>
      <c r="X581" s="263"/>
      <c r="Y581" s="263"/>
      <c r="Z581" s="263"/>
      <c r="AA581" s="263"/>
      <c r="AB581" s="263"/>
      <c r="AC581" s="263"/>
      <c r="AD581" s="263"/>
      <c r="AE581" s="263"/>
      <c r="AF581" s="263"/>
      <c r="AG581" s="263"/>
      <c r="AH581" s="263"/>
      <c r="AI581" s="263"/>
      <c r="AJ581" s="263"/>
      <c r="AK581" s="263"/>
      <c r="AL581" s="263"/>
      <c r="AM581" s="263"/>
      <c r="AN581" s="263"/>
      <c r="AO581" s="263"/>
      <c r="AP581" s="263"/>
      <c r="AQ581" s="263"/>
      <c r="AR581" s="263"/>
      <c r="AS581" s="263"/>
      <c r="AT581" s="263"/>
      <c r="AU581" s="263"/>
      <c r="AV581" s="263"/>
      <c r="AW581" s="263"/>
      <c r="AX581" s="263"/>
      <c r="AY581" s="263"/>
      <c r="AZ581" s="263"/>
      <c r="BA581" s="263"/>
      <c r="BB581" s="263"/>
      <c r="BC581" s="263"/>
      <c r="BD581" s="263"/>
      <c r="BE581" s="263"/>
      <c r="BF581" s="263"/>
      <c r="BG581" s="263"/>
    </row>
    <row r="582" spans="1:59" s="212" customFormat="1" x14ac:dyDescent="0.3">
      <c r="A582" s="270"/>
      <c r="B582" s="271"/>
      <c r="J582" s="550"/>
      <c r="K582" s="263"/>
      <c r="L582" s="263"/>
      <c r="M582" s="263"/>
      <c r="N582" s="263"/>
      <c r="O582" s="263"/>
      <c r="P582" s="263"/>
      <c r="Q582" s="263"/>
      <c r="R582" s="263"/>
      <c r="S582" s="263"/>
      <c r="T582" s="263"/>
      <c r="U582" s="263"/>
      <c r="V582" s="263"/>
      <c r="W582" s="263"/>
      <c r="X582" s="263"/>
      <c r="Y582" s="263"/>
      <c r="Z582" s="263"/>
      <c r="AA582" s="263"/>
      <c r="AB582" s="263"/>
      <c r="AC582" s="263"/>
      <c r="AD582" s="263"/>
      <c r="AE582" s="263"/>
      <c r="AF582" s="263"/>
      <c r="AG582" s="263"/>
      <c r="AH582" s="263"/>
      <c r="AI582" s="263"/>
      <c r="AJ582" s="263"/>
      <c r="AK582" s="263"/>
      <c r="AL582" s="263"/>
      <c r="AM582" s="263"/>
      <c r="AN582" s="263"/>
      <c r="AO582" s="263"/>
      <c r="AP582" s="263"/>
      <c r="AQ582" s="263"/>
      <c r="AR582" s="263"/>
      <c r="AS582" s="263"/>
      <c r="AT582" s="263"/>
      <c r="AU582" s="263"/>
      <c r="AV582" s="263"/>
      <c r="AW582" s="263"/>
      <c r="AX582" s="263"/>
      <c r="AY582" s="263"/>
      <c r="AZ582" s="263"/>
      <c r="BA582" s="263"/>
      <c r="BB582" s="263"/>
      <c r="BC582" s="263"/>
      <c r="BD582" s="263"/>
      <c r="BE582" s="263"/>
      <c r="BF582" s="263"/>
      <c r="BG582" s="263"/>
    </row>
    <row r="583" spans="1:59" s="212" customFormat="1" x14ac:dyDescent="0.3">
      <c r="A583" s="270"/>
      <c r="B583" s="271"/>
      <c r="J583" s="550"/>
      <c r="K583" s="263"/>
      <c r="L583" s="263"/>
      <c r="M583" s="263"/>
      <c r="N583" s="263"/>
      <c r="O583" s="263"/>
      <c r="P583" s="263"/>
      <c r="Q583" s="263"/>
      <c r="R583" s="263"/>
      <c r="S583" s="263"/>
      <c r="T583" s="263"/>
      <c r="U583" s="263"/>
      <c r="V583" s="263"/>
      <c r="W583" s="263"/>
      <c r="X583" s="263"/>
      <c r="Y583" s="263"/>
      <c r="Z583" s="263"/>
      <c r="AA583" s="263"/>
      <c r="AB583" s="263"/>
      <c r="AC583" s="263"/>
      <c r="AD583" s="263"/>
      <c r="AE583" s="263"/>
      <c r="AF583" s="263"/>
      <c r="AG583" s="263"/>
      <c r="AH583" s="263"/>
      <c r="AI583" s="263"/>
      <c r="AJ583" s="263"/>
      <c r="AK583" s="263"/>
      <c r="AL583" s="263"/>
      <c r="AM583" s="263"/>
      <c r="AN583" s="263"/>
      <c r="AO583" s="263"/>
      <c r="AP583" s="263"/>
      <c r="AQ583" s="263"/>
      <c r="AR583" s="263"/>
      <c r="AS583" s="263"/>
      <c r="AT583" s="263"/>
      <c r="AU583" s="263"/>
      <c r="AV583" s="263"/>
      <c r="AW583" s="263"/>
      <c r="AX583" s="263"/>
      <c r="AY583" s="263"/>
      <c r="AZ583" s="263"/>
      <c r="BA583" s="263"/>
      <c r="BB583" s="263"/>
      <c r="BC583" s="263"/>
      <c r="BD583" s="263"/>
      <c r="BE583" s="263"/>
      <c r="BF583" s="263"/>
      <c r="BG583" s="263"/>
    </row>
    <row r="584" spans="1:59" s="212" customFormat="1" x14ac:dyDescent="0.3">
      <c r="A584" s="270"/>
      <c r="B584" s="271"/>
      <c r="J584" s="550"/>
      <c r="K584" s="263"/>
      <c r="L584" s="263"/>
      <c r="M584" s="263"/>
      <c r="N584" s="263"/>
      <c r="O584" s="263"/>
      <c r="P584" s="263"/>
      <c r="Q584" s="263"/>
      <c r="R584" s="263"/>
      <c r="S584" s="263"/>
      <c r="T584" s="263"/>
      <c r="U584" s="263"/>
      <c r="V584" s="263"/>
      <c r="W584" s="263"/>
      <c r="X584" s="263"/>
      <c r="Y584" s="263"/>
      <c r="Z584" s="263"/>
      <c r="AA584" s="263"/>
      <c r="AB584" s="263"/>
      <c r="AC584" s="263"/>
      <c r="AD584" s="263"/>
      <c r="AE584" s="263"/>
      <c r="AF584" s="263"/>
      <c r="AG584" s="263"/>
      <c r="AH584" s="263"/>
      <c r="AI584" s="263"/>
      <c r="AJ584" s="263"/>
      <c r="AK584" s="263"/>
      <c r="AL584" s="263"/>
      <c r="AM584" s="263"/>
      <c r="AN584" s="263"/>
      <c r="AO584" s="263"/>
      <c r="AP584" s="263"/>
      <c r="AQ584" s="263"/>
      <c r="AR584" s="263"/>
      <c r="AS584" s="263"/>
      <c r="AT584" s="263"/>
      <c r="AU584" s="263"/>
      <c r="AV584" s="263"/>
      <c r="AW584" s="263"/>
      <c r="AX584" s="263"/>
      <c r="AY584" s="263"/>
      <c r="AZ584" s="263"/>
      <c r="BA584" s="263"/>
      <c r="BB584" s="263"/>
      <c r="BC584" s="263"/>
      <c r="BD584" s="263"/>
      <c r="BE584" s="263"/>
      <c r="BF584" s="263"/>
      <c r="BG584" s="263"/>
    </row>
    <row r="585" spans="1:59" s="212" customFormat="1" x14ac:dyDescent="0.3">
      <c r="A585" s="270"/>
      <c r="B585" s="271"/>
      <c r="J585" s="550"/>
      <c r="K585" s="263"/>
      <c r="L585" s="263"/>
      <c r="M585" s="263"/>
      <c r="N585" s="263"/>
      <c r="O585" s="263"/>
      <c r="P585" s="263"/>
      <c r="Q585" s="263"/>
      <c r="R585" s="263"/>
      <c r="S585" s="263"/>
      <c r="T585" s="263"/>
      <c r="U585" s="263"/>
      <c r="V585" s="263"/>
      <c r="W585" s="263"/>
      <c r="X585" s="263"/>
      <c r="Y585" s="263"/>
      <c r="Z585" s="263"/>
      <c r="AA585" s="263"/>
      <c r="AB585" s="263"/>
      <c r="AC585" s="263"/>
      <c r="AD585" s="263"/>
      <c r="AE585" s="263"/>
      <c r="AF585" s="263"/>
      <c r="AG585" s="263"/>
      <c r="AH585" s="263"/>
      <c r="AI585" s="263"/>
      <c r="AJ585" s="263"/>
      <c r="AK585" s="263"/>
      <c r="AL585" s="263"/>
      <c r="AM585" s="263"/>
      <c r="AN585" s="263"/>
      <c r="AO585" s="263"/>
      <c r="AP585" s="263"/>
      <c r="AQ585" s="263"/>
      <c r="AR585" s="263"/>
      <c r="AS585" s="263"/>
      <c r="AT585" s="263"/>
      <c r="AU585" s="263"/>
      <c r="AV585" s="263"/>
      <c r="AW585" s="263"/>
      <c r="AX585" s="263"/>
      <c r="AY585" s="263"/>
      <c r="AZ585" s="263"/>
      <c r="BA585" s="263"/>
      <c r="BB585" s="263"/>
      <c r="BC585" s="263"/>
      <c r="BD585" s="263"/>
      <c r="BE585" s="263"/>
      <c r="BF585" s="263"/>
      <c r="BG585" s="263"/>
    </row>
    <row r="586" spans="1:59" s="212" customFormat="1" x14ac:dyDescent="0.3">
      <c r="A586" s="270"/>
      <c r="B586" s="271"/>
      <c r="J586" s="550"/>
      <c r="K586" s="263"/>
      <c r="L586" s="263"/>
      <c r="M586" s="263"/>
      <c r="N586" s="263"/>
      <c r="O586" s="263"/>
      <c r="P586" s="263"/>
      <c r="Q586" s="263"/>
      <c r="R586" s="263"/>
      <c r="S586" s="263"/>
      <c r="T586" s="263"/>
      <c r="U586" s="263"/>
      <c r="V586" s="263"/>
      <c r="W586" s="263"/>
      <c r="X586" s="263"/>
      <c r="Y586" s="263"/>
      <c r="Z586" s="263"/>
      <c r="AA586" s="263"/>
      <c r="AB586" s="263"/>
      <c r="AC586" s="263"/>
      <c r="AD586" s="263"/>
      <c r="AE586" s="263"/>
      <c r="AF586" s="263"/>
      <c r="AG586" s="263"/>
      <c r="AH586" s="263"/>
      <c r="AI586" s="263"/>
      <c r="AJ586" s="263"/>
      <c r="AK586" s="263"/>
      <c r="AL586" s="263"/>
      <c r="AM586" s="263"/>
      <c r="AN586" s="263"/>
      <c r="AO586" s="263"/>
      <c r="AP586" s="263"/>
      <c r="AQ586" s="263"/>
      <c r="AR586" s="263"/>
      <c r="AS586" s="263"/>
      <c r="AT586" s="263"/>
      <c r="AU586" s="263"/>
      <c r="AV586" s="263"/>
      <c r="AW586" s="263"/>
      <c r="AX586" s="263"/>
      <c r="AY586" s="263"/>
      <c r="AZ586" s="263"/>
      <c r="BA586" s="263"/>
      <c r="BB586" s="263"/>
      <c r="BC586" s="263"/>
      <c r="BD586" s="263"/>
      <c r="BE586" s="263"/>
      <c r="BF586" s="263"/>
      <c r="BG586" s="263"/>
    </row>
    <row r="587" spans="1:59" s="212" customFormat="1" x14ac:dyDescent="0.3">
      <c r="A587" s="270"/>
      <c r="B587" s="271"/>
      <c r="J587" s="550"/>
      <c r="K587" s="263"/>
      <c r="L587" s="263"/>
      <c r="M587" s="263"/>
      <c r="N587" s="263"/>
      <c r="O587" s="263"/>
      <c r="P587" s="263"/>
      <c r="Q587" s="263"/>
      <c r="R587" s="263"/>
      <c r="S587" s="263"/>
      <c r="T587" s="263"/>
      <c r="U587" s="263"/>
      <c r="V587" s="263"/>
      <c r="W587" s="263"/>
      <c r="X587" s="263"/>
      <c r="Y587" s="263"/>
      <c r="Z587" s="263"/>
      <c r="AA587" s="263"/>
      <c r="AB587" s="263"/>
      <c r="AC587" s="263"/>
      <c r="AD587" s="263"/>
      <c r="AE587" s="263"/>
      <c r="AF587" s="263"/>
      <c r="AG587" s="263"/>
      <c r="AH587" s="263"/>
      <c r="AI587" s="263"/>
      <c r="AJ587" s="263"/>
      <c r="AK587" s="263"/>
      <c r="AL587" s="263"/>
      <c r="AM587" s="263"/>
      <c r="AN587" s="263"/>
      <c r="AO587" s="263"/>
      <c r="AP587" s="263"/>
      <c r="AQ587" s="263"/>
      <c r="AR587" s="263"/>
      <c r="AS587" s="263"/>
      <c r="AT587" s="263"/>
      <c r="AU587" s="263"/>
      <c r="AV587" s="263"/>
      <c r="AW587" s="263"/>
      <c r="AX587" s="263"/>
      <c r="AY587" s="263"/>
      <c r="AZ587" s="263"/>
      <c r="BA587" s="263"/>
      <c r="BB587" s="263"/>
      <c r="BC587" s="263"/>
      <c r="BD587" s="263"/>
      <c r="BE587" s="263"/>
      <c r="BF587" s="263"/>
      <c r="BG587" s="263"/>
    </row>
    <row r="588" spans="1:59" s="212" customFormat="1" x14ac:dyDescent="0.3">
      <c r="A588" s="270"/>
      <c r="B588" s="271"/>
      <c r="J588" s="550"/>
      <c r="K588" s="263"/>
      <c r="L588" s="263"/>
      <c r="M588" s="263"/>
      <c r="N588" s="263"/>
      <c r="O588" s="263"/>
      <c r="P588" s="263"/>
      <c r="Q588" s="263"/>
      <c r="R588" s="263"/>
      <c r="S588" s="263"/>
      <c r="T588" s="263"/>
      <c r="U588" s="263"/>
      <c r="V588" s="263"/>
      <c r="W588" s="263"/>
      <c r="X588" s="263"/>
      <c r="Y588" s="263"/>
      <c r="Z588" s="263"/>
      <c r="AA588" s="263"/>
      <c r="AB588" s="263"/>
      <c r="AC588" s="263"/>
      <c r="AD588" s="263"/>
      <c r="AE588" s="263"/>
      <c r="AF588" s="263"/>
      <c r="AG588" s="263"/>
      <c r="AH588" s="263"/>
      <c r="AI588" s="263"/>
      <c r="AJ588" s="263"/>
      <c r="AK588" s="263"/>
      <c r="AL588" s="263"/>
      <c r="AM588" s="263"/>
      <c r="AN588" s="263"/>
      <c r="AO588" s="263"/>
      <c r="AP588" s="263"/>
      <c r="AQ588" s="263"/>
      <c r="AR588" s="263"/>
      <c r="AS588" s="263"/>
      <c r="AT588" s="263"/>
      <c r="AU588" s="263"/>
      <c r="AV588" s="263"/>
      <c r="AW588" s="263"/>
      <c r="AX588" s="263"/>
      <c r="AY588" s="263"/>
      <c r="AZ588" s="263"/>
      <c r="BA588" s="263"/>
      <c r="BB588" s="263"/>
      <c r="BC588" s="263"/>
      <c r="BD588" s="263"/>
      <c r="BE588" s="263"/>
      <c r="BF588" s="263"/>
      <c r="BG588" s="263"/>
    </row>
    <row r="589" spans="1:59" s="212" customFormat="1" x14ac:dyDescent="0.3">
      <c r="A589" s="270"/>
      <c r="B589" s="271"/>
      <c r="J589" s="550"/>
      <c r="K589" s="263"/>
      <c r="L589" s="263"/>
      <c r="M589" s="263"/>
      <c r="N589" s="263"/>
      <c r="O589" s="263"/>
      <c r="P589" s="263"/>
      <c r="Q589" s="263"/>
      <c r="R589" s="263"/>
      <c r="S589" s="263"/>
      <c r="T589" s="263"/>
      <c r="U589" s="263"/>
      <c r="V589" s="263"/>
      <c r="W589" s="263"/>
      <c r="X589" s="263"/>
      <c r="Y589" s="263"/>
      <c r="Z589" s="263"/>
      <c r="AA589" s="263"/>
      <c r="AB589" s="263"/>
      <c r="AC589" s="263"/>
      <c r="AD589" s="263"/>
      <c r="AE589" s="263"/>
      <c r="AF589" s="263"/>
      <c r="AG589" s="263"/>
      <c r="AH589" s="263"/>
      <c r="AI589" s="263"/>
      <c r="AJ589" s="263"/>
      <c r="AK589" s="263"/>
      <c r="AL589" s="263"/>
      <c r="AM589" s="263"/>
      <c r="AN589" s="263"/>
      <c r="AO589" s="263"/>
      <c r="AP589" s="263"/>
      <c r="AQ589" s="263"/>
      <c r="AR589" s="263"/>
      <c r="AS589" s="263"/>
      <c r="AT589" s="263"/>
      <c r="AU589" s="263"/>
      <c r="AV589" s="263"/>
      <c r="AW589" s="263"/>
      <c r="AX589" s="263"/>
      <c r="AY589" s="263"/>
      <c r="AZ589" s="263"/>
      <c r="BA589" s="263"/>
      <c r="BB589" s="263"/>
      <c r="BC589" s="263"/>
      <c r="BD589" s="263"/>
      <c r="BE589" s="263"/>
      <c r="BF589" s="263"/>
      <c r="BG589" s="263"/>
    </row>
    <row r="590" spans="1:59" s="212" customFormat="1" x14ac:dyDescent="0.3">
      <c r="A590" s="270"/>
      <c r="B590" s="271"/>
      <c r="J590" s="550"/>
      <c r="K590" s="263"/>
      <c r="L590" s="263"/>
      <c r="M590" s="263"/>
      <c r="N590" s="263"/>
      <c r="O590" s="263"/>
      <c r="P590" s="263"/>
      <c r="Q590" s="263"/>
      <c r="R590" s="263"/>
      <c r="S590" s="263"/>
      <c r="T590" s="263"/>
      <c r="U590" s="263"/>
      <c r="V590" s="263"/>
      <c r="W590" s="263"/>
      <c r="X590" s="263"/>
      <c r="Y590" s="263"/>
      <c r="Z590" s="263"/>
      <c r="AA590" s="263"/>
      <c r="AB590" s="263"/>
      <c r="AC590" s="263"/>
      <c r="AD590" s="263"/>
      <c r="AE590" s="263"/>
      <c r="AF590" s="263"/>
      <c r="AG590" s="263"/>
      <c r="AH590" s="263"/>
      <c r="AI590" s="263"/>
      <c r="AJ590" s="263"/>
      <c r="AK590" s="263"/>
      <c r="AL590" s="263"/>
      <c r="AM590" s="263"/>
      <c r="AN590" s="263"/>
      <c r="AO590" s="263"/>
      <c r="AP590" s="263"/>
      <c r="AQ590" s="263"/>
      <c r="AR590" s="263"/>
      <c r="AS590" s="263"/>
      <c r="AT590" s="263"/>
      <c r="AU590" s="263"/>
      <c r="AV590" s="263"/>
      <c r="AW590" s="263"/>
      <c r="AX590" s="263"/>
      <c r="AY590" s="263"/>
      <c r="AZ590" s="263"/>
      <c r="BA590" s="263"/>
      <c r="BB590" s="263"/>
      <c r="BC590" s="263"/>
      <c r="BD590" s="263"/>
      <c r="BE590" s="263"/>
      <c r="BF590" s="263"/>
      <c r="BG590" s="263"/>
    </row>
    <row r="591" spans="1:59" s="212" customFormat="1" x14ac:dyDescent="0.3">
      <c r="A591" s="270"/>
      <c r="B591" s="271"/>
      <c r="J591" s="550"/>
      <c r="K591" s="263"/>
      <c r="L591" s="263"/>
      <c r="M591" s="263"/>
      <c r="N591" s="263"/>
      <c r="O591" s="263"/>
      <c r="P591" s="263"/>
      <c r="Q591" s="263"/>
      <c r="R591" s="263"/>
      <c r="S591" s="263"/>
      <c r="T591" s="263"/>
      <c r="U591" s="263"/>
      <c r="V591" s="263"/>
      <c r="W591" s="263"/>
      <c r="X591" s="263"/>
      <c r="Y591" s="263"/>
      <c r="Z591" s="263"/>
      <c r="AA591" s="263"/>
      <c r="AB591" s="263"/>
      <c r="AC591" s="263"/>
      <c r="AD591" s="263"/>
      <c r="AE591" s="263"/>
      <c r="AF591" s="263"/>
      <c r="AG591" s="263"/>
      <c r="AH591" s="263"/>
      <c r="AI591" s="263"/>
      <c r="AJ591" s="263"/>
      <c r="AK591" s="263"/>
      <c r="AL591" s="263"/>
      <c r="AM591" s="263"/>
      <c r="AN591" s="263"/>
      <c r="AO591" s="263"/>
      <c r="AP591" s="263"/>
      <c r="AQ591" s="263"/>
      <c r="AR591" s="263"/>
      <c r="AS591" s="263"/>
      <c r="AT591" s="263"/>
      <c r="AU591" s="263"/>
      <c r="AV591" s="263"/>
      <c r="AW591" s="263"/>
      <c r="AX591" s="263"/>
      <c r="AY591" s="263"/>
      <c r="AZ591" s="263"/>
      <c r="BA591" s="263"/>
      <c r="BB591" s="263"/>
      <c r="BC591" s="263"/>
      <c r="BD591" s="263"/>
      <c r="BE591" s="263"/>
      <c r="BF591" s="263"/>
      <c r="BG591" s="263"/>
    </row>
    <row r="592" spans="1:59" s="212" customFormat="1" x14ac:dyDescent="0.3">
      <c r="A592" s="270"/>
      <c r="B592" s="271"/>
      <c r="J592" s="550"/>
      <c r="K592" s="263"/>
      <c r="L592" s="263"/>
      <c r="M592" s="263"/>
      <c r="N592" s="263"/>
      <c r="O592" s="263"/>
      <c r="P592" s="263"/>
      <c r="Q592" s="263"/>
      <c r="R592" s="263"/>
      <c r="S592" s="263"/>
      <c r="T592" s="263"/>
      <c r="U592" s="263"/>
      <c r="V592" s="263"/>
      <c r="W592" s="263"/>
      <c r="X592" s="263"/>
      <c r="Y592" s="263"/>
      <c r="Z592" s="263"/>
      <c r="AA592" s="263"/>
      <c r="AB592" s="263"/>
      <c r="AC592" s="263"/>
      <c r="AD592" s="263"/>
      <c r="AE592" s="263"/>
      <c r="AF592" s="263"/>
      <c r="AG592" s="263"/>
      <c r="AH592" s="263"/>
      <c r="AI592" s="263"/>
      <c r="AJ592" s="263"/>
      <c r="AK592" s="263"/>
      <c r="AL592" s="263"/>
      <c r="AM592" s="263"/>
      <c r="AN592" s="263"/>
      <c r="AO592" s="263"/>
      <c r="AP592" s="263"/>
      <c r="AQ592" s="263"/>
      <c r="AR592" s="263"/>
      <c r="AS592" s="263"/>
      <c r="AT592" s="263"/>
      <c r="AU592" s="263"/>
      <c r="AV592" s="263"/>
      <c r="AW592" s="263"/>
      <c r="AX592" s="263"/>
      <c r="AY592" s="263"/>
      <c r="AZ592" s="263"/>
      <c r="BA592" s="263"/>
      <c r="BB592" s="263"/>
      <c r="BC592" s="263"/>
      <c r="BD592" s="263"/>
      <c r="BE592" s="263"/>
      <c r="BF592" s="263"/>
      <c r="BG592" s="263"/>
    </row>
    <row r="593" spans="1:59" s="212" customFormat="1" x14ac:dyDescent="0.3">
      <c r="A593" s="270"/>
      <c r="B593" s="271"/>
      <c r="J593" s="550"/>
      <c r="K593" s="263"/>
      <c r="L593" s="263"/>
      <c r="M593" s="263"/>
      <c r="N593" s="263"/>
      <c r="O593" s="263"/>
      <c r="P593" s="263"/>
      <c r="Q593" s="263"/>
      <c r="R593" s="263"/>
      <c r="S593" s="263"/>
      <c r="T593" s="263"/>
      <c r="U593" s="263"/>
      <c r="V593" s="263"/>
      <c r="W593" s="263"/>
      <c r="X593" s="263"/>
      <c r="Y593" s="263"/>
      <c r="Z593" s="263"/>
      <c r="AA593" s="263"/>
      <c r="AB593" s="263"/>
      <c r="AC593" s="263"/>
      <c r="AD593" s="263"/>
      <c r="AE593" s="263"/>
      <c r="AF593" s="263"/>
      <c r="AG593" s="263"/>
      <c r="AH593" s="263"/>
      <c r="AI593" s="263"/>
      <c r="AJ593" s="263"/>
      <c r="AK593" s="263"/>
      <c r="AL593" s="263"/>
      <c r="AM593" s="263"/>
      <c r="AN593" s="263"/>
      <c r="AO593" s="263"/>
      <c r="AP593" s="263"/>
      <c r="AQ593" s="263"/>
      <c r="AR593" s="263"/>
      <c r="AS593" s="263"/>
      <c r="AT593" s="263"/>
      <c r="AU593" s="263"/>
      <c r="AV593" s="263"/>
      <c r="AW593" s="263"/>
      <c r="AX593" s="263"/>
      <c r="AY593" s="263"/>
      <c r="AZ593" s="263"/>
      <c r="BA593" s="263"/>
      <c r="BB593" s="263"/>
      <c r="BC593" s="263"/>
      <c r="BD593" s="263"/>
      <c r="BE593" s="263"/>
      <c r="BF593" s="263"/>
      <c r="BG593" s="263"/>
    </row>
    <row r="594" spans="1:59" s="212" customFormat="1" x14ac:dyDescent="0.3">
      <c r="A594" s="270"/>
      <c r="B594" s="271"/>
      <c r="J594" s="550"/>
      <c r="K594" s="263"/>
      <c r="L594" s="263"/>
      <c r="M594" s="263"/>
      <c r="N594" s="263"/>
      <c r="O594" s="263"/>
      <c r="P594" s="263"/>
      <c r="Q594" s="263"/>
      <c r="R594" s="263"/>
      <c r="S594" s="263"/>
      <c r="T594" s="263"/>
      <c r="U594" s="263"/>
      <c r="V594" s="263"/>
      <c r="W594" s="263"/>
      <c r="X594" s="263"/>
      <c r="Y594" s="263"/>
      <c r="Z594" s="263"/>
      <c r="AA594" s="263"/>
      <c r="AB594" s="263"/>
      <c r="AC594" s="263"/>
      <c r="AD594" s="263"/>
      <c r="AE594" s="263"/>
      <c r="AF594" s="263"/>
      <c r="AG594" s="263"/>
      <c r="AH594" s="263"/>
      <c r="AI594" s="263"/>
      <c r="AJ594" s="263"/>
      <c r="AK594" s="263"/>
      <c r="AL594" s="263"/>
      <c r="AM594" s="263"/>
      <c r="AN594" s="263"/>
      <c r="AO594" s="263"/>
      <c r="AP594" s="263"/>
      <c r="AQ594" s="263"/>
      <c r="AR594" s="263"/>
      <c r="AS594" s="263"/>
      <c r="AT594" s="263"/>
      <c r="AU594" s="263"/>
      <c r="AV594" s="263"/>
      <c r="AW594" s="263"/>
      <c r="AX594" s="263"/>
      <c r="AY594" s="263"/>
      <c r="AZ594" s="263"/>
      <c r="BA594" s="263"/>
      <c r="BB594" s="263"/>
      <c r="BC594" s="263"/>
      <c r="BD594" s="263"/>
      <c r="BE594" s="263"/>
      <c r="BF594" s="263"/>
      <c r="BG594" s="263"/>
    </row>
    <row r="595" spans="1:59" s="212" customFormat="1" x14ac:dyDescent="0.3">
      <c r="A595" s="270"/>
      <c r="B595" s="271"/>
      <c r="J595" s="550"/>
      <c r="K595" s="263"/>
      <c r="L595" s="263"/>
      <c r="M595" s="263"/>
      <c r="N595" s="263"/>
      <c r="O595" s="263"/>
      <c r="P595" s="263"/>
      <c r="Q595" s="263"/>
      <c r="R595" s="263"/>
      <c r="S595" s="263"/>
      <c r="T595" s="263"/>
      <c r="U595" s="263"/>
      <c r="V595" s="263"/>
      <c r="W595" s="263"/>
      <c r="X595" s="263"/>
      <c r="Y595" s="263"/>
      <c r="Z595" s="263"/>
      <c r="AA595" s="263"/>
      <c r="AB595" s="263"/>
      <c r="AC595" s="263"/>
      <c r="AD595" s="263"/>
      <c r="AE595" s="263"/>
      <c r="AF595" s="263"/>
      <c r="AG595" s="263"/>
      <c r="AH595" s="263"/>
      <c r="AI595" s="263"/>
      <c r="AJ595" s="263"/>
      <c r="AK595" s="263"/>
      <c r="AL595" s="263"/>
      <c r="AM595" s="263"/>
      <c r="AN595" s="263"/>
      <c r="AO595" s="263"/>
      <c r="AP595" s="263"/>
      <c r="AQ595" s="263"/>
      <c r="AR595" s="263"/>
      <c r="AS595" s="263"/>
      <c r="AT595" s="263"/>
      <c r="AU595" s="263"/>
      <c r="AV595" s="263"/>
      <c r="AW595" s="263"/>
      <c r="AX595" s="263"/>
      <c r="AY595" s="263"/>
      <c r="AZ595" s="263"/>
      <c r="BA595" s="263"/>
      <c r="BB595" s="263"/>
      <c r="BC595" s="263"/>
      <c r="BD595" s="263"/>
      <c r="BE595" s="263"/>
      <c r="BF595" s="263"/>
      <c r="BG595" s="263"/>
    </row>
    <row r="596" spans="1:59" s="212" customFormat="1" x14ac:dyDescent="0.3">
      <c r="A596" s="270"/>
      <c r="B596" s="271"/>
      <c r="J596" s="550"/>
      <c r="K596" s="263"/>
      <c r="L596" s="263"/>
      <c r="M596" s="263"/>
      <c r="N596" s="263"/>
      <c r="O596" s="263"/>
      <c r="P596" s="263"/>
      <c r="Q596" s="263"/>
      <c r="R596" s="263"/>
      <c r="S596" s="263"/>
      <c r="T596" s="263"/>
      <c r="U596" s="263"/>
      <c r="V596" s="263"/>
      <c r="W596" s="263"/>
      <c r="X596" s="263"/>
      <c r="Y596" s="263"/>
      <c r="Z596" s="263"/>
      <c r="AA596" s="263"/>
      <c r="AB596" s="263"/>
      <c r="AC596" s="263"/>
      <c r="AD596" s="263"/>
      <c r="AE596" s="263"/>
      <c r="AF596" s="263"/>
      <c r="AG596" s="263"/>
      <c r="AH596" s="263"/>
      <c r="AI596" s="263"/>
      <c r="AJ596" s="263"/>
      <c r="AK596" s="263"/>
      <c r="AL596" s="263"/>
      <c r="AM596" s="263"/>
      <c r="AN596" s="263"/>
      <c r="AO596" s="263"/>
      <c r="AP596" s="263"/>
      <c r="AQ596" s="263"/>
      <c r="AR596" s="263"/>
      <c r="AS596" s="263"/>
      <c r="AT596" s="263"/>
      <c r="AU596" s="263"/>
      <c r="AV596" s="263"/>
      <c r="AW596" s="263"/>
      <c r="AX596" s="263"/>
      <c r="AY596" s="263"/>
      <c r="AZ596" s="263"/>
      <c r="BA596" s="263"/>
      <c r="BB596" s="263"/>
      <c r="BC596" s="263"/>
      <c r="BD596" s="263"/>
      <c r="BE596" s="263"/>
      <c r="BF596" s="263"/>
      <c r="BG596" s="263"/>
    </row>
    <row r="597" spans="1:59" s="212" customFormat="1" x14ac:dyDescent="0.3">
      <c r="A597" s="270"/>
      <c r="B597" s="271"/>
      <c r="J597" s="550"/>
      <c r="K597" s="263"/>
      <c r="L597" s="263"/>
      <c r="M597" s="263"/>
      <c r="N597" s="263"/>
      <c r="O597" s="263"/>
      <c r="P597" s="263"/>
      <c r="Q597" s="263"/>
      <c r="R597" s="263"/>
      <c r="S597" s="263"/>
      <c r="T597" s="263"/>
      <c r="U597" s="263"/>
      <c r="V597" s="263"/>
      <c r="W597" s="263"/>
      <c r="X597" s="263"/>
      <c r="Y597" s="263"/>
      <c r="Z597" s="263"/>
      <c r="AA597" s="263"/>
      <c r="AB597" s="263"/>
      <c r="AC597" s="263"/>
      <c r="AD597" s="263"/>
      <c r="AE597" s="263"/>
      <c r="AF597" s="263"/>
      <c r="AG597" s="263"/>
      <c r="AH597" s="263"/>
      <c r="AI597" s="263"/>
      <c r="AJ597" s="263"/>
      <c r="AK597" s="263"/>
      <c r="AL597" s="263"/>
      <c r="AM597" s="263"/>
      <c r="AN597" s="263"/>
      <c r="AO597" s="263"/>
      <c r="AP597" s="263"/>
      <c r="AQ597" s="263"/>
      <c r="AR597" s="263"/>
      <c r="AS597" s="263"/>
      <c r="AT597" s="263"/>
      <c r="AU597" s="263"/>
      <c r="AV597" s="263"/>
      <c r="AW597" s="263"/>
      <c r="AX597" s="263"/>
      <c r="AY597" s="263"/>
      <c r="AZ597" s="263"/>
      <c r="BA597" s="263"/>
      <c r="BB597" s="263"/>
      <c r="BC597" s="263"/>
      <c r="BD597" s="263"/>
      <c r="BE597" s="263"/>
      <c r="BF597" s="263"/>
      <c r="BG597" s="263"/>
    </row>
    <row r="598" spans="1:59" s="212" customFormat="1" x14ac:dyDescent="0.3">
      <c r="A598" s="270"/>
      <c r="B598" s="271"/>
      <c r="J598" s="550"/>
      <c r="K598" s="263"/>
      <c r="L598" s="263"/>
      <c r="M598" s="263"/>
      <c r="N598" s="263"/>
      <c r="O598" s="263"/>
      <c r="P598" s="263"/>
      <c r="Q598" s="263"/>
      <c r="R598" s="263"/>
      <c r="S598" s="263"/>
      <c r="T598" s="263"/>
      <c r="U598" s="263"/>
      <c r="V598" s="263"/>
      <c r="W598" s="263"/>
      <c r="X598" s="263"/>
      <c r="Y598" s="263"/>
      <c r="Z598" s="263"/>
      <c r="AA598" s="263"/>
      <c r="AB598" s="263"/>
      <c r="AC598" s="263"/>
      <c r="AD598" s="263"/>
      <c r="AE598" s="263"/>
      <c r="AF598" s="263"/>
      <c r="AG598" s="263"/>
      <c r="AH598" s="263"/>
      <c r="AI598" s="263"/>
      <c r="AJ598" s="263"/>
      <c r="AK598" s="263"/>
      <c r="AL598" s="263"/>
      <c r="AM598" s="263"/>
      <c r="AN598" s="263"/>
      <c r="AO598" s="263"/>
      <c r="AP598" s="263"/>
      <c r="AQ598" s="263"/>
      <c r="AR598" s="263"/>
      <c r="AS598" s="263"/>
      <c r="AT598" s="263"/>
      <c r="AU598" s="263"/>
      <c r="AV598" s="263"/>
      <c r="AW598" s="263"/>
      <c r="AX598" s="263"/>
      <c r="AY598" s="263"/>
      <c r="AZ598" s="263"/>
      <c r="BA598" s="263"/>
      <c r="BB598" s="263"/>
      <c r="BC598" s="263"/>
      <c r="BD598" s="263"/>
      <c r="BE598" s="263"/>
      <c r="BF598" s="263"/>
      <c r="BG598" s="263"/>
    </row>
    <row r="599" spans="1:59" s="212" customFormat="1" x14ac:dyDescent="0.3">
      <c r="A599" s="270"/>
      <c r="B599" s="271"/>
      <c r="J599" s="550"/>
      <c r="K599" s="263"/>
      <c r="L599" s="263"/>
      <c r="M599" s="263"/>
      <c r="N599" s="263"/>
      <c r="O599" s="263"/>
      <c r="P599" s="263"/>
      <c r="Q599" s="263"/>
      <c r="R599" s="263"/>
      <c r="S599" s="263"/>
      <c r="T599" s="263"/>
      <c r="U599" s="263"/>
      <c r="V599" s="263"/>
      <c r="W599" s="263"/>
      <c r="X599" s="263"/>
      <c r="Y599" s="263"/>
      <c r="Z599" s="263"/>
      <c r="AA599" s="263"/>
      <c r="AB599" s="263"/>
      <c r="AC599" s="263"/>
      <c r="AD599" s="263"/>
      <c r="AE599" s="263"/>
      <c r="AF599" s="263"/>
      <c r="AG599" s="263"/>
      <c r="AH599" s="263"/>
      <c r="AI599" s="263"/>
      <c r="AJ599" s="263"/>
      <c r="AK599" s="263"/>
      <c r="AL599" s="263"/>
      <c r="AM599" s="263"/>
      <c r="AN599" s="263"/>
      <c r="AO599" s="263"/>
      <c r="AP599" s="263"/>
      <c r="AQ599" s="263"/>
      <c r="AR599" s="263"/>
      <c r="AS599" s="263"/>
      <c r="AT599" s="263"/>
      <c r="AU599" s="263"/>
      <c r="AV599" s="263"/>
      <c r="AW599" s="263"/>
      <c r="AX599" s="263"/>
      <c r="AY599" s="263"/>
      <c r="AZ599" s="263"/>
      <c r="BA599" s="263"/>
      <c r="BB599" s="263"/>
      <c r="BC599" s="263"/>
      <c r="BD599" s="263"/>
      <c r="BE599" s="263"/>
      <c r="BF599" s="263"/>
      <c r="BG599" s="263"/>
    </row>
    <row r="600" spans="1:59" s="212" customFormat="1" x14ac:dyDescent="0.3">
      <c r="A600" s="270"/>
      <c r="B600" s="271"/>
      <c r="J600" s="550"/>
      <c r="K600" s="263"/>
      <c r="L600" s="263"/>
      <c r="M600" s="263"/>
      <c r="N600" s="263"/>
      <c r="O600" s="263"/>
      <c r="P600" s="263"/>
      <c r="Q600" s="263"/>
      <c r="R600" s="263"/>
      <c r="S600" s="263"/>
      <c r="T600" s="263"/>
      <c r="U600" s="263"/>
      <c r="V600" s="263"/>
      <c r="W600" s="263"/>
      <c r="X600" s="263"/>
      <c r="Y600" s="263"/>
      <c r="Z600" s="263"/>
      <c r="AA600" s="263"/>
      <c r="AB600" s="263"/>
      <c r="AC600" s="263"/>
      <c r="AD600" s="263"/>
      <c r="AE600" s="263"/>
      <c r="AF600" s="263"/>
      <c r="AG600" s="263"/>
      <c r="AH600" s="263"/>
      <c r="AI600" s="263"/>
      <c r="AJ600" s="263"/>
      <c r="AK600" s="263"/>
      <c r="AL600" s="263"/>
      <c r="AM600" s="263"/>
      <c r="AN600" s="263"/>
      <c r="AO600" s="263"/>
      <c r="AP600" s="263"/>
      <c r="AQ600" s="263"/>
      <c r="AR600" s="263"/>
      <c r="AS600" s="263"/>
      <c r="AT600" s="263"/>
      <c r="AU600" s="263"/>
      <c r="AV600" s="263"/>
      <c r="AW600" s="263"/>
      <c r="AX600" s="263"/>
      <c r="AY600" s="263"/>
      <c r="AZ600" s="263"/>
      <c r="BA600" s="263"/>
      <c r="BB600" s="263"/>
      <c r="BC600" s="263"/>
      <c r="BD600" s="263"/>
      <c r="BE600" s="263"/>
      <c r="BF600" s="263"/>
      <c r="BG600" s="263"/>
    </row>
    <row r="601" spans="1:59" s="212" customFormat="1" x14ac:dyDescent="0.3">
      <c r="A601" s="270"/>
      <c r="B601" s="271"/>
      <c r="J601" s="550"/>
      <c r="K601" s="263"/>
      <c r="L601" s="263"/>
      <c r="M601" s="263"/>
      <c r="N601" s="263"/>
      <c r="O601" s="263"/>
      <c r="P601" s="263"/>
      <c r="Q601" s="263"/>
      <c r="R601" s="263"/>
      <c r="S601" s="263"/>
      <c r="T601" s="263"/>
      <c r="U601" s="263"/>
      <c r="V601" s="263"/>
      <c r="W601" s="263"/>
      <c r="X601" s="263"/>
      <c r="Y601" s="263"/>
      <c r="Z601" s="263"/>
      <c r="AA601" s="263"/>
      <c r="AB601" s="263"/>
      <c r="AC601" s="263"/>
      <c r="AD601" s="263"/>
      <c r="AE601" s="263"/>
      <c r="AF601" s="263"/>
      <c r="AG601" s="263"/>
      <c r="AH601" s="263"/>
      <c r="AI601" s="263"/>
      <c r="AJ601" s="263"/>
      <c r="AK601" s="263"/>
      <c r="AL601" s="263"/>
      <c r="AM601" s="263"/>
      <c r="AN601" s="263"/>
      <c r="AO601" s="263"/>
      <c r="AP601" s="263"/>
      <c r="AQ601" s="263"/>
      <c r="AR601" s="263"/>
      <c r="AS601" s="263"/>
      <c r="AT601" s="263"/>
      <c r="AU601" s="263"/>
      <c r="AV601" s="263"/>
      <c r="AW601" s="263"/>
      <c r="AX601" s="263"/>
      <c r="AY601" s="263"/>
      <c r="AZ601" s="263"/>
      <c r="BA601" s="263"/>
      <c r="BB601" s="263"/>
      <c r="BC601" s="263"/>
      <c r="BD601" s="263"/>
      <c r="BE601" s="263"/>
      <c r="BF601" s="263"/>
      <c r="BG601" s="263"/>
    </row>
    <row r="602" spans="1:59" s="212" customFormat="1" x14ac:dyDescent="0.3">
      <c r="A602" s="270"/>
      <c r="B602" s="271"/>
      <c r="J602" s="550"/>
      <c r="K602" s="263"/>
      <c r="L602" s="263"/>
      <c r="M602" s="263"/>
      <c r="N602" s="263"/>
      <c r="O602" s="263"/>
      <c r="P602" s="263"/>
      <c r="Q602" s="263"/>
      <c r="R602" s="263"/>
      <c r="S602" s="263"/>
      <c r="T602" s="263"/>
      <c r="U602" s="263"/>
      <c r="V602" s="263"/>
      <c r="W602" s="263"/>
      <c r="X602" s="263"/>
      <c r="Y602" s="263"/>
      <c r="Z602" s="263"/>
      <c r="AA602" s="263"/>
      <c r="AB602" s="263"/>
      <c r="AC602" s="263"/>
      <c r="AD602" s="263"/>
      <c r="AE602" s="263"/>
      <c r="AF602" s="263"/>
      <c r="AG602" s="263"/>
      <c r="AH602" s="263"/>
      <c r="AI602" s="263"/>
      <c r="AJ602" s="263"/>
      <c r="AK602" s="263"/>
      <c r="AL602" s="263"/>
      <c r="AM602" s="263"/>
      <c r="AN602" s="263"/>
      <c r="AO602" s="263"/>
      <c r="AP602" s="263"/>
      <c r="AQ602" s="263"/>
      <c r="AR602" s="263"/>
      <c r="AS602" s="263"/>
      <c r="AT602" s="263"/>
      <c r="AU602" s="263"/>
      <c r="AV602" s="263"/>
      <c r="AW602" s="263"/>
      <c r="AX602" s="263"/>
      <c r="AY602" s="263"/>
      <c r="AZ602" s="263"/>
      <c r="BA602" s="263"/>
      <c r="BB602" s="263"/>
      <c r="BC602" s="263"/>
      <c r="BD602" s="263"/>
      <c r="BE602" s="263"/>
      <c r="BF602" s="263"/>
      <c r="BG602" s="263"/>
    </row>
    <row r="603" spans="1:59" s="212" customFormat="1" x14ac:dyDescent="0.3">
      <c r="A603" s="270"/>
      <c r="B603" s="271"/>
      <c r="J603" s="550"/>
      <c r="K603" s="263"/>
      <c r="L603" s="263"/>
      <c r="M603" s="263"/>
      <c r="N603" s="263"/>
      <c r="O603" s="263"/>
      <c r="P603" s="263"/>
      <c r="Q603" s="263"/>
      <c r="R603" s="263"/>
      <c r="S603" s="263"/>
      <c r="T603" s="263"/>
      <c r="U603" s="263"/>
      <c r="V603" s="263"/>
      <c r="W603" s="263"/>
      <c r="X603" s="263"/>
      <c r="Y603" s="263"/>
      <c r="Z603" s="263"/>
      <c r="AA603" s="263"/>
      <c r="AB603" s="263"/>
      <c r="AC603" s="263"/>
      <c r="AD603" s="263"/>
      <c r="AE603" s="263"/>
      <c r="AF603" s="263"/>
      <c r="AG603" s="263"/>
      <c r="AH603" s="263"/>
      <c r="AI603" s="263"/>
      <c r="AJ603" s="263"/>
      <c r="AK603" s="263"/>
      <c r="AL603" s="263"/>
      <c r="AM603" s="263"/>
      <c r="AN603" s="263"/>
      <c r="AO603" s="263"/>
      <c r="AP603" s="263"/>
      <c r="AQ603" s="263"/>
      <c r="AR603" s="263"/>
      <c r="AS603" s="263"/>
      <c r="AT603" s="263"/>
      <c r="AU603" s="263"/>
      <c r="AV603" s="263"/>
      <c r="AW603" s="263"/>
      <c r="AX603" s="263"/>
      <c r="AY603" s="263"/>
      <c r="AZ603" s="263"/>
      <c r="BA603" s="263"/>
      <c r="BB603" s="263"/>
      <c r="BC603" s="263"/>
      <c r="BD603" s="263"/>
      <c r="BE603" s="263"/>
      <c r="BF603" s="263"/>
      <c r="BG603" s="263"/>
    </row>
    <row r="604" spans="1:59" s="212" customFormat="1" x14ac:dyDescent="0.3">
      <c r="A604" s="270"/>
      <c r="B604" s="271"/>
      <c r="J604" s="550"/>
      <c r="K604" s="263"/>
      <c r="L604" s="263"/>
      <c r="M604" s="263"/>
      <c r="N604" s="263"/>
      <c r="O604" s="263"/>
      <c r="P604" s="263"/>
      <c r="Q604" s="263"/>
      <c r="R604" s="263"/>
      <c r="S604" s="263"/>
      <c r="T604" s="263"/>
      <c r="U604" s="263"/>
      <c r="V604" s="263"/>
      <c r="W604" s="263"/>
      <c r="X604" s="263"/>
      <c r="Y604" s="263"/>
      <c r="Z604" s="263"/>
      <c r="AA604" s="263"/>
      <c r="AB604" s="263"/>
      <c r="AC604" s="263"/>
      <c r="AD604" s="263"/>
      <c r="AE604" s="263"/>
      <c r="AF604" s="263"/>
      <c r="AG604" s="263"/>
      <c r="AH604" s="263"/>
      <c r="AI604" s="263"/>
      <c r="AJ604" s="263"/>
      <c r="AK604" s="263"/>
      <c r="AL604" s="263"/>
      <c r="AM604" s="263"/>
      <c r="AN604" s="263"/>
      <c r="AO604" s="263"/>
      <c r="AP604" s="263"/>
      <c r="AQ604" s="263"/>
      <c r="AR604" s="263"/>
      <c r="AS604" s="263"/>
      <c r="AT604" s="263"/>
      <c r="AU604" s="263"/>
      <c r="AV604" s="263"/>
      <c r="AW604" s="263"/>
      <c r="AX604" s="263"/>
      <c r="AY604" s="263"/>
      <c r="AZ604" s="263"/>
      <c r="BA604" s="263"/>
      <c r="BB604" s="263"/>
      <c r="BC604" s="263"/>
      <c r="BD604" s="263"/>
      <c r="BE604" s="263"/>
      <c r="BF604" s="263"/>
      <c r="BG604" s="263"/>
    </row>
    <row r="605" spans="1:59" s="212" customFormat="1" x14ac:dyDescent="0.3">
      <c r="A605" s="270"/>
      <c r="B605" s="271"/>
      <c r="J605" s="550"/>
      <c r="K605" s="263"/>
      <c r="L605" s="263"/>
      <c r="M605" s="263"/>
      <c r="N605" s="263"/>
      <c r="O605" s="263"/>
      <c r="P605" s="263"/>
      <c r="Q605" s="263"/>
      <c r="R605" s="263"/>
      <c r="S605" s="263"/>
      <c r="T605" s="263"/>
      <c r="U605" s="263"/>
      <c r="V605" s="263"/>
      <c r="W605" s="263"/>
      <c r="X605" s="263"/>
      <c r="Y605" s="263"/>
      <c r="Z605" s="263"/>
      <c r="AA605" s="263"/>
      <c r="AB605" s="263"/>
      <c r="AC605" s="263"/>
      <c r="AD605" s="263"/>
      <c r="AE605" s="263"/>
      <c r="AF605" s="263"/>
      <c r="AG605" s="263"/>
      <c r="AH605" s="263"/>
      <c r="AI605" s="263"/>
      <c r="AJ605" s="263"/>
      <c r="AK605" s="263"/>
      <c r="AL605" s="263"/>
      <c r="AM605" s="263"/>
      <c r="AN605" s="263"/>
      <c r="AO605" s="263"/>
      <c r="AP605" s="263"/>
      <c r="AQ605" s="263"/>
      <c r="AR605" s="263"/>
      <c r="AS605" s="263"/>
      <c r="AT605" s="263"/>
      <c r="AU605" s="263"/>
      <c r="AV605" s="263"/>
      <c r="AW605" s="263"/>
      <c r="AX605" s="263"/>
      <c r="AY605" s="263"/>
      <c r="AZ605" s="263"/>
      <c r="BA605" s="263"/>
      <c r="BB605" s="263"/>
      <c r="BC605" s="263"/>
      <c r="BD605" s="263"/>
      <c r="BE605" s="263"/>
      <c r="BF605" s="263"/>
      <c r="BG605" s="263"/>
    </row>
    <row r="606" spans="1:59" s="212" customFormat="1" x14ac:dyDescent="0.3">
      <c r="A606" s="270"/>
      <c r="B606" s="271"/>
      <c r="J606" s="550"/>
      <c r="K606" s="263"/>
      <c r="L606" s="263"/>
      <c r="M606" s="263"/>
      <c r="N606" s="263"/>
      <c r="O606" s="263"/>
      <c r="P606" s="263"/>
      <c r="Q606" s="263"/>
      <c r="R606" s="263"/>
      <c r="S606" s="263"/>
      <c r="T606" s="263"/>
      <c r="U606" s="263"/>
      <c r="V606" s="263"/>
      <c r="W606" s="263"/>
      <c r="X606" s="263"/>
      <c r="Y606" s="263"/>
      <c r="Z606" s="263"/>
      <c r="AA606" s="263"/>
      <c r="AB606" s="263"/>
      <c r="AC606" s="263"/>
      <c r="AD606" s="263"/>
      <c r="AE606" s="263"/>
      <c r="AF606" s="263"/>
      <c r="AG606" s="263"/>
      <c r="AH606" s="263"/>
      <c r="AI606" s="263"/>
      <c r="AJ606" s="263"/>
      <c r="AK606" s="263"/>
      <c r="AL606" s="263"/>
      <c r="AM606" s="263"/>
      <c r="AN606" s="263"/>
      <c r="AO606" s="263"/>
      <c r="AP606" s="263"/>
      <c r="AQ606" s="263"/>
      <c r="AR606" s="263"/>
      <c r="AS606" s="263"/>
      <c r="AT606" s="263"/>
      <c r="AU606" s="263"/>
      <c r="AV606" s="263"/>
      <c r="AW606" s="263"/>
      <c r="AX606" s="263"/>
      <c r="AY606" s="263"/>
      <c r="AZ606" s="263"/>
      <c r="BA606" s="263"/>
      <c r="BB606" s="263"/>
      <c r="BC606" s="263"/>
      <c r="BD606" s="263"/>
      <c r="BE606" s="263"/>
      <c r="BF606" s="263"/>
      <c r="BG606" s="263"/>
    </row>
    <row r="607" spans="1:59" s="212" customFormat="1" x14ac:dyDescent="0.3">
      <c r="A607" s="270"/>
      <c r="B607" s="271"/>
      <c r="J607" s="550"/>
      <c r="K607" s="263"/>
      <c r="L607" s="263"/>
      <c r="M607" s="263"/>
      <c r="N607" s="263"/>
      <c r="O607" s="263"/>
      <c r="P607" s="263"/>
      <c r="Q607" s="263"/>
      <c r="R607" s="263"/>
      <c r="S607" s="263"/>
      <c r="T607" s="263"/>
      <c r="U607" s="263"/>
      <c r="V607" s="263"/>
      <c r="W607" s="263"/>
      <c r="X607" s="263"/>
      <c r="Y607" s="263"/>
      <c r="Z607" s="263"/>
      <c r="AA607" s="263"/>
      <c r="AB607" s="263"/>
      <c r="AC607" s="263"/>
      <c r="AD607" s="263"/>
      <c r="AE607" s="263"/>
      <c r="AF607" s="263"/>
      <c r="AG607" s="263"/>
      <c r="AH607" s="263"/>
      <c r="AI607" s="263"/>
      <c r="AJ607" s="263"/>
      <c r="AK607" s="263"/>
      <c r="AL607" s="263"/>
      <c r="AM607" s="263"/>
      <c r="AN607" s="263"/>
      <c r="AO607" s="263"/>
      <c r="AP607" s="263"/>
      <c r="AQ607" s="263"/>
      <c r="AR607" s="263"/>
      <c r="AS607" s="263"/>
      <c r="AT607" s="263"/>
      <c r="AU607" s="263"/>
      <c r="AV607" s="263"/>
      <c r="AW607" s="263"/>
      <c r="AX607" s="263"/>
      <c r="AY607" s="263"/>
      <c r="AZ607" s="263"/>
      <c r="BA607" s="263"/>
      <c r="BB607" s="263"/>
      <c r="BC607" s="263"/>
      <c r="BD607" s="263"/>
      <c r="BE607" s="263"/>
      <c r="BF607" s="263"/>
      <c r="BG607" s="263"/>
    </row>
    <row r="608" spans="1:59" s="212" customFormat="1" x14ac:dyDescent="0.3">
      <c r="A608" s="270"/>
      <c r="B608" s="271"/>
      <c r="J608" s="550"/>
      <c r="K608" s="263"/>
      <c r="L608" s="263"/>
      <c r="M608" s="263"/>
      <c r="N608" s="263"/>
      <c r="O608" s="263"/>
      <c r="P608" s="263"/>
      <c r="Q608" s="263"/>
      <c r="R608" s="263"/>
      <c r="S608" s="263"/>
      <c r="T608" s="263"/>
      <c r="U608" s="263"/>
      <c r="V608" s="263"/>
      <c r="W608" s="263"/>
      <c r="X608" s="263"/>
      <c r="Y608" s="263"/>
      <c r="Z608" s="263"/>
      <c r="AA608" s="263"/>
      <c r="AB608" s="263"/>
      <c r="AC608" s="263"/>
      <c r="AD608" s="263"/>
      <c r="AE608" s="263"/>
      <c r="AF608" s="263"/>
      <c r="AG608" s="263"/>
      <c r="AH608" s="263"/>
      <c r="AI608" s="263"/>
      <c r="AJ608" s="263"/>
      <c r="AK608" s="263"/>
      <c r="AL608" s="263"/>
      <c r="AM608" s="263"/>
      <c r="AN608" s="263"/>
      <c r="AO608" s="263"/>
      <c r="AP608" s="263"/>
      <c r="AQ608" s="263"/>
      <c r="AR608" s="263"/>
      <c r="AS608" s="263"/>
      <c r="AT608" s="263"/>
      <c r="AU608" s="263"/>
      <c r="AV608" s="263"/>
      <c r="AW608" s="263"/>
      <c r="AX608" s="263"/>
      <c r="AY608" s="263"/>
      <c r="AZ608" s="263"/>
      <c r="BA608" s="263"/>
      <c r="BB608" s="263"/>
      <c r="BC608" s="263"/>
      <c r="BD608" s="263"/>
      <c r="BE608" s="263"/>
      <c r="BF608" s="263"/>
      <c r="BG608" s="263"/>
    </row>
    <row r="609" spans="1:59" s="212" customFormat="1" x14ac:dyDescent="0.3">
      <c r="A609" s="270"/>
      <c r="B609" s="271"/>
      <c r="J609" s="550"/>
      <c r="K609" s="263"/>
      <c r="L609" s="263"/>
      <c r="M609" s="263"/>
      <c r="N609" s="263"/>
      <c r="O609" s="263"/>
      <c r="P609" s="263"/>
      <c r="Q609" s="263"/>
      <c r="R609" s="263"/>
      <c r="S609" s="263"/>
      <c r="T609" s="263"/>
      <c r="U609" s="263"/>
      <c r="V609" s="263"/>
      <c r="W609" s="263"/>
      <c r="X609" s="263"/>
      <c r="Y609" s="263"/>
      <c r="Z609" s="263"/>
      <c r="AA609" s="263"/>
      <c r="AB609" s="263"/>
      <c r="AC609" s="263"/>
      <c r="AD609" s="263"/>
      <c r="AE609" s="263"/>
      <c r="AF609" s="263"/>
      <c r="AG609" s="263"/>
      <c r="AH609" s="263"/>
      <c r="AI609" s="263"/>
      <c r="AJ609" s="263"/>
      <c r="AK609" s="263"/>
      <c r="AL609" s="263"/>
      <c r="AM609" s="263"/>
      <c r="AN609" s="263"/>
      <c r="AO609" s="263"/>
      <c r="AP609" s="263"/>
      <c r="AQ609" s="263"/>
      <c r="AR609" s="263"/>
      <c r="AS609" s="263"/>
      <c r="AT609" s="263"/>
      <c r="AU609" s="263"/>
      <c r="AV609" s="263"/>
      <c r="AW609" s="263"/>
      <c r="AX609" s="263"/>
      <c r="AY609" s="263"/>
      <c r="AZ609" s="263"/>
      <c r="BA609" s="263"/>
      <c r="BB609" s="263"/>
      <c r="BC609" s="263"/>
      <c r="BD609" s="263"/>
      <c r="BE609" s="263"/>
      <c r="BF609" s="263"/>
      <c r="BG609" s="263"/>
    </row>
    <row r="610" spans="1:59" s="212" customFormat="1" x14ac:dyDescent="0.3">
      <c r="A610" s="270"/>
      <c r="B610" s="271"/>
      <c r="J610" s="550"/>
      <c r="K610" s="263"/>
      <c r="L610" s="263"/>
      <c r="M610" s="263"/>
      <c r="N610" s="263"/>
      <c r="O610" s="263"/>
      <c r="P610" s="263"/>
      <c r="Q610" s="263"/>
      <c r="R610" s="263"/>
      <c r="S610" s="263"/>
      <c r="T610" s="263"/>
      <c r="U610" s="263"/>
      <c r="V610" s="263"/>
      <c r="W610" s="263"/>
      <c r="X610" s="263"/>
      <c r="Y610" s="263"/>
      <c r="Z610" s="263"/>
      <c r="AA610" s="263"/>
      <c r="AB610" s="263"/>
      <c r="AC610" s="263"/>
      <c r="AD610" s="263"/>
      <c r="AE610" s="263"/>
      <c r="AF610" s="263"/>
      <c r="AG610" s="263"/>
      <c r="AH610" s="263"/>
      <c r="AI610" s="263"/>
      <c r="AJ610" s="263"/>
      <c r="AK610" s="263"/>
      <c r="AL610" s="263"/>
      <c r="AM610" s="263"/>
      <c r="AN610" s="263"/>
      <c r="AO610" s="263"/>
      <c r="AP610" s="263"/>
      <c r="AQ610" s="263"/>
      <c r="AR610" s="263"/>
      <c r="AS610" s="263"/>
      <c r="AT610" s="263"/>
      <c r="AU610" s="263"/>
      <c r="AV610" s="263"/>
      <c r="AW610" s="263"/>
      <c r="AX610" s="263"/>
      <c r="AY610" s="263"/>
      <c r="AZ610" s="263"/>
      <c r="BA610" s="263"/>
      <c r="BB610" s="263"/>
      <c r="BC610" s="263"/>
      <c r="BD610" s="263"/>
      <c r="BE610" s="263"/>
      <c r="BF610" s="263"/>
      <c r="BG610" s="263"/>
    </row>
    <row r="611" spans="1:59" s="212" customFormat="1" x14ac:dyDescent="0.3">
      <c r="A611" s="270"/>
      <c r="B611" s="271"/>
      <c r="J611" s="550"/>
      <c r="K611" s="263"/>
      <c r="L611" s="263"/>
      <c r="M611" s="263"/>
      <c r="N611" s="263"/>
      <c r="O611" s="263"/>
      <c r="P611" s="263"/>
      <c r="Q611" s="263"/>
      <c r="R611" s="263"/>
      <c r="S611" s="263"/>
      <c r="T611" s="263"/>
      <c r="U611" s="263"/>
      <c r="V611" s="263"/>
      <c r="W611" s="263"/>
      <c r="X611" s="263"/>
      <c r="Y611" s="263"/>
      <c r="Z611" s="263"/>
      <c r="AA611" s="263"/>
      <c r="AB611" s="263"/>
      <c r="AC611" s="263"/>
      <c r="AD611" s="263"/>
      <c r="AE611" s="263"/>
      <c r="AF611" s="263"/>
      <c r="AG611" s="263"/>
      <c r="AH611" s="263"/>
      <c r="AI611" s="263"/>
      <c r="AJ611" s="263"/>
      <c r="AK611" s="263"/>
      <c r="AL611" s="263"/>
      <c r="AM611" s="263"/>
      <c r="AN611" s="263"/>
      <c r="AO611" s="263"/>
      <c r="AP611" s="263"/>
      <c r="AQ611" s="263"/>
      <c r="AR611" s="263"/>
      <c r="AS611" s="263"/>
      <c r="AT611" s="263"/>
      <c r="AU611" s="263"/>
      <c r="AV611" s="263"/>
      <c r="AW611" s="263"/>
      <c r="AX611" s="263"/>
      <c r="AY611" s="263"/>
      <c r="AZ611" s="263"/>
      <c r="BA611" s="263"/>
      <c r="BB611" s="263"/>
      <c r="BC611" s="263"/>
      <c r="BD611" s="263"/>
      <c r="BE611" s="263"/>
      <c r="BF611" s="263"/>
      <c r="BG611" s="263"/>
    </row>
    <row r="612" spans="1:59" s="212" customFormat="1" x14ac:dyDescent="0.3">
      <c r="A612" s="270"/>
      <c r="B612" s="271"/>
      <c r="J612" s="550"/>
      <c r="K612" s="263"/>
      <c r="L612" s="263"/>
      <c r="M612" s="263"/>
      <c r="N612" s="263"/>
      <c r="O612" s="263"/>
      <c r="P612" s="263"/>
      <c r="Q612" s="263"/>
      <c r="R612" s="263"/>
      <c r="S612" s="263"/>
      <c r="T612" s="263"/>
      <c r="U612" s="263"/>
      <c r="V612" s="263"/>
      <c r="W612" s="263"/>
      <c r="X612" s="263"/>
      <c r="Y612" s="263"/>
      <c r="Z612" s="263"/>
      <c r="AA612" s="263"/>
      <c r="AB612" s="263"/>
      <c r="AC612" s="263"/>
      <c r="AD612" s="263"/>
      <c r="AE612" s="263"/>
      <c r="AF612" s="263"/>
      <c r="AG612" s="263"/>
      <c r="AH612" s="263"/>
      <c r="AI612" s="263"/>
      <c r="AJ612" s="263"/>
      <c r="AK612" s="263"/>
      <c r="AL612" s="263"/>
      <c r="AM612" s="263"/>
      <c r="AN612" s="263"/>
      <c r="AO612" s="263"/>
      <c r="AP612" s="263"/>
      <c r="AQ612" s="263"/>
      <c r="AR612" s="263"/>
      <c r="AS612" s="263"/>
      <c r="AT612" s="263"/>
      <c r="AU612" s="263"/>
      <c r="AV612" s="263"/>
      <c r="AW612" s="263"/>
      <c r="AX612" s="263"/>
      <c r="AY612" s="263"/>
      <c r="AZ612" s="263"/>
      <c r="BA612" s="263"/>
      <c r="BB612" s="263"/>
      <c r="BC612" s="263"/>
      <c r="BD612" s="263"/>
      <c r="BE612" s="263"/>
      <c r="BF612" s="263"/>
      <c r="BG612" s="263"/>
    </row>
    <row r="613" spans="1:59" s="212" customFormat="1" x14ac:dyDescent="0.3">
      <c r="A613" s="270"/>
      <c r="B613" s="271"/>
      <c r="J613" s="550"/>
      <c r="K613" s="263"/>
      <c r="L613" s="263"/>
      <c r="M613" s="263"/>
      <c r="N613" s="263"/>
      <c r="O613" s="263"/>
      <c r="P613" s="263"/>
      <c r="Q613" s="263"/>
      <c r="R613" s="263"/>
      <c r="S613" s="263"/>
      <c r="T613" s="263"/>
      <c r="U613" s="263"/>
      <c r="V613" s="263"/>
      <c r="W613" s="263"/>
      <c r="X613" s="263"/>
      <c r="Y613" s="263"/>
      <c r="Z613" s="263"/>
      <c r="AA613" s="263"/>
      <c r="AB613" s="263"/>
      <c r="AC613" s="263"/>
      <c r="AD613" s="263"/>
      <c r="AE613" s="263"/>
      <c r="AF613" s="263"/>
      <c r="AG613" s="263"/>
      <c r="AH613" s="263"/>
      <c r="AI613" s="263"/>
      <c r="AJ613" s="263"/>
      <c r="AK613" s="263"/>
      <c r="AL613" s="263"/>
      <c r="AM613" s="263"/>
      <c r="AN613" s="263"/>
      <c r="AO613" s="263"/>
      <c r="AP613" s="263"/>
      <c r="AQ613" s="263"/>
      <c r="AR613" s="263"/>
      <c r="AS613" s="263"/>
      <c r="AT613" s="263"/>
      <c r="AU613" s="263"/>
      <c r="AV613" s="263"/>
      <c r="AW613" s="263"/>
      <c r="AX613" s="263"/>
      <c r="AY613" s="263"/>
      <c r="AZ613" s="263"/>
      <c r="BA613" s="263"/>
      <c r="BB613" s="263"/>
      <c r="BC613" s="263"/>
      <c r="BD613" s="263"/>
      <c r="BE613" s="263"/>
      <c r="BF613" s="263"/>
      <c r="BG613" s="263"/>
    </row>
    <row r="614" spans="1:59" s="212" customFormat="1" x14ac:dyDescent="0.3">
      <c r="A614" s="270"/>
      <c r="B614" s="271"/>
      <c r="J614" s="550"/>
      <c r="K614" s="263"/>
      <c r="L614" s="263"/>
      <c r="M614" s="263"/>
      <c r="N614" s="263"/>
      <c r="O614" s="263"/>
      <c r="P614" s="263"/>
      <c r="Q614" s="263"/>
      <c r="R614" s="263"/>
      <c r="S614" s="263"/>
      <c r="T614" s="263"/>
      <c r="U614" s="263"/>
      <c r="V614" s="263"/>
      <c r="W614" s="263"/>
      <c r="X614" s="263"/>
      <c r="Y614" s="263"/>
      <c r="Z614" s="263"/>
      <c r="AA614" s="263"/>
      <c r="AB614" s="263"/>
      <c r="AC614" s="263"/>
      <c r="AD614" s="263"/>
      <c r="AE614" s="263"/>
      <c r="AF614" s="263"/>
      <c r="AG614" s="263"/>
      <c r="AH614" s="263"/>
      <c r="AI614" s="263"/>
      <c r="AJ614" s="263"/>
      <c r="AK614" s="263"/>
      <c r="AL614" s="263"/>
      <c r="AM614" s="263"/>
      <c r="AN614" s="263"/>
      <c r="AO614" s="263"/>
      <c r="AP614" s="263"/>
      <c r="AQ614" s="263"/>
      <c r="AR614" s="263"/>
      <c r="AS614" s="263"/>
      <c r="AT614" s="263"/>
      <c r="AU614" s="263"/>
      <c r="AV614" s="263"/>
      <c r="AW614" s="263"/>
      <c r="AX614" s="263"/>
      <c r="AY614" s="263"/>
      <c r="AZ614" s="263"/>
      <c r="BA614" s="263"/>
      <c r="BB614" s="263"/>
      <c r="BC614" s="263"/>
      <c r="BD614" s="263"/>
      <c r="BE614" s="263"/>
      <c r="BF614" s="263"/>
      <c r="BG614" s="263"/>
    </row>
    <row r="615" spans="1:59" s="212" customFormat="1" x14ac:dyDescent="0.3">
      <c r="A615" s="270"/>
      <c r="B615" s="271"/>
      <c r="J615" s="550"/>
      <c r="K615" s="263"/>
      <c r="L615" s="263"/>
      <c r="M615" s="263"/>
      <c r="N615" s="263"/>
      <c r="O615" s="263"/>
      <c r="P615" s="263"/>
      <c r="Q615" s="263"/>
      <c r="R615" s="263"/>
      <c r="S615" s="263"/>
      <c r="T615" s="263"/>
      <c r="U615" s="263"/>
      <c r="V615" s="263"/>
      <c r="W615" s="263"/>
      <c r="X615" s="263"/>
      <c r="Y615" s="263"/>
      <c r="Z615" s="263"/>
      <c r="AA615" s="263"/>
      <c r="AB615" s="263"/>
      <c r="AC615" s="263"/>
      <c r="AD615" s="263"/>
      <c r="AE615" s="263"/>
      <c r="AF615" s="263"/>
      <c r="AG615" s="263"/>
      <c r="AH615" s="263"/>
      <c r="AI615" s="263"/>
      <c r="AJ615" s="263"/>
      <c r="AK615" s="263"/>
      <c r="AL615" s="263"/>
      <c r="AM615" s="263"/>
      <c r="AN615" s="263"/>
      <c r="AO615" s="263"/>
      <c r="AP615" s="263"/>
      <c r="AQ615" s="263"/>
      <c r="AR615" s="263"/>
      <c r="AS615" s="263"/>
      <c r="AT615" s="263"/>
      <c r="AU615" s="263"/>
      <c r="AV615" s="263"/>
      <c r="AW615" s="263"/>
      <c r="AX615" s="263"/>
      <c r="AY615" s="263"/>
      <c r="AZ615" s="263"/>
      <c r="BA615" s="263"/>
      <c r="BB615" s="263"/>
      <c r="BC615" s="263"/>
      <c r="BD615" s="263"/>
      <c r="BE615" s="263"/>
      <c r="BF615" s="263"/>
      <c r="BG615" s="263"/>
    </row>
    <row r="616" spans="1:59" s="212" customFormat="1" x14ac:dyDescent="0.3">
      <c r="A616" s="270"/>
      <c r="B616" s="271"/>
      <c r="J616" s="550"/>
      <c r="K616" s="263"/>
      <c r="L616" s="263"/>
      <c r="M616" s="263"/>
      <c r="N616" s="263"/>
      <c r="O616" s="263"/>
      <c r="P616" s="263"/>
      <c r="Q616" s="263"/>
      <c r="R616" s="263"/>
      <c r="S616" s="263"/>
      <c r="T616" s="263"/>
      <c r="U616" s="263"/>
      <c r="V616" s="263"/>
      <c r="W616" s="263"/>
      <c r="X616" s="263"/>
      <c r="Y616" s="263"/>
      <c r="Z616" s="263"/>
      <c r="AA616" s="263"/>
      <c r="AB616" s="263"/>
      <c r="AC616" s="263"/>
      <c r="AD616" s="263"/>
      <c r="AE616" s="263"/>
      <c r="AF616" s="263"/>
      <c r="AG616" s="263"/>
      <c r="AH616" s="263"/>
      <c r="AI616" s="263"/>
      <c r="AJ616" s="263"/>
      <c r="AK616" s="263"/>
      <c r="AL616" s="263"/>
      <c r="AM616" s="263"/>
      <c r="AN616" s="263"/>
      <c r="AO616" s="263"/>
      <c r="AP616" s="263"/>
      <c r="AQ616" s="263"/>
      <c r="AR616" s="263"/>
      <c r="AS616" s="263"/>
      <c r="AT616" s="263"/>
      <c r="AU616" s="263"/>
      <c r="AV616" s="263"/>
      <c r="AW616" s="263"/>
      <c r="AX616" s="263"/>
      <c r="AY616" s="263"/>
      <c r="AZ616" s="263"/>
      <c r="BA616" s="263"/>
      <c r="BB616" s="263"/>
      <c r="BC616" s="263"/>
      <c r="BD616" s="263"/>
      <c r="BE616" s="263"/>
      <c r="BF616" s="263"/>
      <c r="BG616" s="263"/>
    </row>
    <row r="617" spans="1:59" s="212" customFormat="1" x14ac:dyDescent="0.3">
      <c r="A617" s="270"/>
      <c r="B617" s="271"/>
      <c r="J617" s="550"/>
      <c r="K617" s="263"/>
      <c r="L617" s="263"/>
      <c r="M617" s="263"/>
      <c r="N617" s="263"/>
      <c r="O617" s="263"/>
      <c r="P617" s="263"/>
      <c r="Q617" s="263"/>
      <c r="R617" s="263"/>
      <c r="S617" s="263"/>
      <c r="T617" s="263"/>
      <c r="U617" s="263"/>
      <c r="V617" s="263"/>
      <c r="W617" s="263"/>
      <c r="X617" s="263"/>
      <c r="Y617" s="263"/>
      <c r="Z617" s="263"/>
      <c r="AA617" s="263"/>
      <c r="AB617" s="263"/>
      <c r="AC617" s="263"/>
      <c r="AD617" s="263"/>
      <c r="AE617" s="263"/>
      <c r="AF617" s="263"/>
      <c r="AG617" s="263"/>
      <c r="AH617" s="263"/>
      <c r="AI617" s="263"/>
      <c r="AJ617" s="263"/>
      <c r="AK617" s="263"/>
      <c r="AL617" s="263"/>
      <c r="AM617" s="263"/>
      <c r="AN617" s="263"/>
      <c r="AO617" s="263"/>
      <c r="AP617" s="263"/>
      <c r="AQ617" s="263"/>
      <c r="AR617" s="263"/>
      <c r="AS617" s="263"/>
      <c r="AT617" s="263"/>
      <c r="AU617" s="263"/>
      <c r="AV617" s="263"/>
      <c r="AW617" s="263"/>
      <c r="AX617" s="263"/>
      <c r="AY617" s="263"/>
      <c r="AZ617" s="263"/>
      <c r="BA617" s="263"/>
      <c r="BB617" s="263"/>
      <c r="BC617" s="263"/>
      <c r="BD617" s="263"/>
      <c r="BE617" s="263"/>
      <c r="BF617" s="263"/>
      <c r="BG617" s="263"/>
    </row>
    <row r="618" spans="1:59" s="212" customFormat="1" x14ac:dyDescent="0.3">
      <c r="A618" s="270"/>
      <c r="B618" s="271"/>
      <c r="J618" s="550"/>
      <c r="K618" s="263"/>
      <c r="L618" s="263"/>
      <c r="M618" s="263"/>
      <c r="N618" s="263"/>
      <c r="O618" s="263"/>
      <c r="P618" s="263"/>
      <c r="Q618" s="263"/>
      <c r="R618" s="263"/>
      <c r="S618" s="263"/>
      <c r="T618" s="263"/>
      <c r="U618" s="263"/>
      <c r="V618" s="263"/>
      <c r="W618" s="263"/>
      <c r="X618" s="263"/>
      <c r="Y618" s="263"/>
      <c r="Z618" s="263"/>
      <c r="AA618" s="263"/>
      <c r="AB618" s="263"/>
      <c r="AC618" s="263"/>
      <c r="AD618" s="263"/>
      <c r="AE618" s="263"/>
      <c r="AF618" s="263"/>
      <c r="AG618" s="263"/>
      <c r="AH618" s="263"/>
      <c r="AI618" s="263"/>
      <c r="AJ618" s="263"/>
      <c r="AK618" s="263"/>
      <c r="AL618" s="263"/>
      <c r="AM618" s="263"/>
      <c r="AN618" s="263"/>
      <c r="AO618" s="263"/>
      <c r="AP618" s="263"/>
      <c r="AQ618" s="263"/>
      <c r="AR618" s="263"/>
      <c r="AS618" s="263"/>
      <c r="AT618" s="263"/>
      <c r="AU618" s="263"/>
      <c r="AV618" s="263"/>
      <c r="AW618" s="263"/>
      <c r="AX618" s="263"/>
      <c r="AY618" s="263"/>
      <c r="AZ618" s="263"/>
      <c r="BA618" s="263"/>
      <c r="BB618" s="263"/>
      <c r="BC618" s="263"/>
      <c r="BD618" s="263"/>
      <c r="BE618" s="263"/>
      <c r="BF618" s="263"/>
      <c r="BG618" s="263"/>
    </row>
    <row r="619" spans="1:59" s="212" customFormat="1" x14ac:dyDescent="0.3">
      <c r="A619" s="270"/>
      <c r="B619" s="271"/>
      <c r="J619" s="550"/>
      <c r="K619" s="263"/>
      <c r="L619" s="263"/>
      <c r="M619" s="263"/>
      <c r="N619" s="263"/>
      <c r="O619" s="263"/>
      <c r="P619" s="263"/>
      <c r="Q619" s="263"/>
      <c r="R619" s="263"/>
      <c r="S619" s="263"/>
      <c r="T619" s="263"/>
      <c r="U619" s="263"/>
      <c r="V619" s="263"/>
      <c r="W619" s="263"/>
      <c r="X619" s="263"/>
      <c r="Y619" s="263"/>
      <c r="Z619" s="263"/>
      <c r="AA619" s="263"/>
      <c r="AB619" s="263"/>
      <c r="AC619" s="263"/>
      <c r="AD619" s="263"/>
      <c r="AE619" s="263"/>
      <c r="AF619" s="263"/>
      <c r="AG619" s="263"/>
      <c r="AH619" s="263"/>
      <c r="AI619" s="263"/>
      <c r="AJ619" s="263"/>
      <c r="AK619" s="263"/>
      <c r="AL619" s="263"/>
      <c r="AM619" s="263"/>
      <c r="AN619" s="263"/>
      <c r="AO619" s="263"/>
      <c r="AP619" s="263"/>
      <c r="AQ619" s="263"/>
      <c r="AR619" s="263"/>
      <c r="AS619" s="263"/>
      <c r="AT619" s="263"/>
      <c r="AU619" s="263"/>
      <c r="AV619" s="263"/>
      <c r="AW619" s="263"/>
      <c r="AX619" s="263"/>
      <c r="AY619" s="263"/>
      <c r="AZ619" s="263"/>
      <c r="BA619" s="263"/>
      <c r="BB619" s="263"/>
      <c r="BC619" s="263"/>
      <c r="BD619" s="263"/>
      <c r="BE619" s="263"/>
      <c r="BF619" s="263"/>
      <c r="BG619" s="263"/>
    </row>
    <row r="620" spans="1:59" s="212" customFormat="1" x14ac:dyDescent="0.3">
      <c r="A620" s="270"/>
      <c r="B620" s="271"/>
      <c r="J620" s="550"/>
      <c r="K620" s="263"/>
      <c r="L620" s="263"/>
      <c r="M620" s="263"/>
      <c r="N620" s="263"/>
      <c r="O620" s="263"/>
      <c r="P620" s="263"/>
      <c r="Q620" s="263"/>
      <c r="R620" s="263"/>
      <c r="S620" s="263"/>
      <c r="T620" s="263"/>
      <c r="U620" s="263"/>
      <c r="V620" s="263"/>
      <c r="W620" s="263"/>
      <c r="X620" s="263"/>
      <c r="Y620" s="263"/>
      <c r="Z620" s="263"/>
      <c r="AA620" s="263"/>
      <c r="AB620" s="263"/>
      <c r="AC620" s="263"/>
      <c r="AD620" s="263"/>
      <c r="AE620" s="263"/>
      <c r="AF620" s="263"/>
      <c r="AG620" s="263"/>
      <c r="AH620" s="263"/>
      <c r="AI620" s="263"/>
      <c r="AJ620" s="263"/>
      <c r="AK620" s="263"/>
      <c r="AL620" s="263"/>
      <c r="AM620" s="263"/>
      <c r="AN620" s="263"/>
      <c r="AO620" s="263"/>
      <c r="AP620" s="263"/>
      <c r="AQ620" s="263"/>
      <c r="AR620" s="263"/>
      <c r="AS620" s="263"/>
      <c r="AT620" s="263"/>
      <c r="AU620" s="263"/>
      <c r="AV620" s="263"/>
      <c r="AW620" s="263"/>
      <c r="AX620" s="263"/>
      <c r="AY620" s="263"/>
      <c r="AZ620" s="263"/>
      <c r="BA620" s="263"/>
      <c r="BB620" s="263"/>
      <c r="BC620" s="263"/>
      <c r="BD620" s="263"/>
      <c r="BE620" s="263"/>
      <c r="BF620" s="263"/>
      <c r="BG620" s="263"/>
    </row>
    <row r="621" spans="1:59" s="212" customFormat="1" x14ac:dyDescent="0.3">
      <c r="A621" s="270"/>
      <c r="B621" s="271"/>
      <c r="J621" s="550"/>
      <c r="K621" s="263"/>
      <c r="L621" s="263"/>
      <c r="M621" s="263"/>
      <c r="N621" s="263"/>
      <c r="O621" s="263"/>
      <c r="P621" s="263"/>
      <c r="Q621" s="263"/>
      <c r="R621" s="263"/>
      <c r="S621" s="263"/>
      <c r="T621" s="263"/>
      <c r="U621" s="263"/>
      <c r="V621" s="263"/>
      <c r="W621" s="263"/>
      <c r="X621" s="263"/>
      <c r="Y621" s="263"/>
      <c r="Z621" s="263"/>
      <c r="AA621" s="263"/>
      <c r="AB621" s="263"/>
      <c r="AC621" s="263"/>
      <c r="AD621" s="263"/>
      <c r="AE621" s="263"/>
      <c r="AF621" s="263"/>
      <c r="AG621" s="263"/>
      <c r="AH621" s="263"/>
      <c r="AI621" s="263"/>
      <c r="AJ621" s="263"/>
      <c r="AK621" s="263"/>
      <c r="AL621" s="263"/>
      <c r="AM621" s="263"/>
      <c r="AN621" s="263"/>
      <c r="AO621" s="263"/>
      <c r="AP621" s="263"/>
      <c r="AQ621" s="263"/>
      <c r="AR621" s="263"/>
      <c r="AS621" s="263"/>
      <c r="AT621" s="263"/>
      <c r="AU621" s="263"/>
      <c r="AV621" s="263"/>
      <c r="AW621" s="263"/>
      <c r="AX621" s="263"/>
      <c r="AY621" s="263"/>
      <c r="AZ621" s="263"/>
      <c r="BA621" s="263"/>
      <c r="BB621" s="263"/>
      <c r="BC621" s="263"/>
      <c r="BD621" s="263"/>
      <c r="BE621" s="263"/>
      <c r="BF621" s="263"/>
      <c r="BG621" s="263"/>
    </row>
    <row r="622" spans="1:59" s="212" customFormat="1" x14ac:dyDescent="0.3">
      <c r="A622" s="270"/>
      <c r="B622" s="271"/>
      <c r="J622" s="550"/>
      <c r="K622" s="263"/>
      <c r="L622" s="263"/>
      <c r="M622" s="263"/>
      <c r="N622" s="263"/>
      <c r="O622" s="263"/>
      <c r="P622" s="263"/>
      <c r="Q622" s="263"/>
      <c r="R622" s="263"/>
      <c r="S622" s="263"/>
      <c r="T622" s="263"/>
      <c r="U622" s="263"/>
      <c r="V622" s="263"/>
      <c r="W622" s="263"/>
      <c r="X622" s="263"/>
      <c r="Y622" s="263"/>
      <c r="Z622" s="263"/>
      <c r="AA622" s="263"/>
      <c r="AB622" s="263"/>
      <c r="AC622" s="263"/>
      <c r="AD622" s="263"/>
      <c r="AE622" s="263"/>
      <c r="AF622" s="263"/>
      <c r="AG622" s="263"/>
      <c r="AH622" s="263"/>
      <c r="AI622" s="263"/>
      <c r="AJ622" s="263"/>
      <c r="AK622" s="263"/>
      <c r="AL622" s="263"/>
      <c r="AM622" s="263"/>
      <c r="AN622" s="263"/>
      <c r="AO622" s="263"/>
      <c r="AP622" s="263"/>
      <c r="AQ622" s="263"/>
      <c r="AR622" s="263"/>
      <c r="AS622" s="263"/>
      <c r="AT622" s="263"/>
      <c r="AU622" s="263"/>
      <c r="AV622" s="263"/>
      <c r="AW622" s="263"/>
      <c r="AX622" s="263"/>
      <c r="AY622" s="263"/>
      <c r="AZ622" s="263"/>
      <c r="BA622" s="263"/>
      <c r="BB622" s="263"/>
      <c r="BC622" s="263"/>
      <c r="BD622" s="263"/>
      <c r="BE622" s="263"/>
      <c r="BF622" s="263"/>
      <c r="BG622" s="263"/>
    </row>
    <row r="623" spans="1:59" s="212" customFormat="1" x14ac:dyDescent="0.3">
      <c r="A623" s="270"/>
      <c r="B623" s="271"/>
      <c r="J623" s="550"/>
      <c r="K623" s="263"/>
      <c r="L623" s="263"/>
      <c r="M623" s="263"/>
      <c r="N623" s="263"/>
      <c r="O623" s="263"/>
      <c r="P623" s="263"/>
      <c r="Q623" s="263"/>
      <c r="R623" s="263"/>
      <c r="S623" s="263"/>
      <c r="T623" s="263"/>
      <c r="U623" s="263"/>
      <c r="V623" s="263"/>
      <c r="W623" s="263"/>
      <c r="X623" s="263"/>
      <c r="Y623" s="263"/>
      <c r="Z623" s="263"/>
      <c r="AA623" s="263"/>
      <c r="AB623" s="263"/>
      <c r="AC623" s="263"/>
      <c r="AD623" s="263"/>
      <c r="AE623" s="263"/>
      <c r="AF623" s="263"/>
      <c r="AG623" s="263"/>
      <c r="AH623" s="263"/>
      <c r="AI623" s="263"/>
      <c r="AJ623" s="263"/>
      <c r="AK623" s="263"/>
      <c r="AL623" s="263"/>
      <c r="AM623" s="263"/>
      <c r="AN623" s="263"/>
      <c r="AO623" s="263"/>
      <c r="AP623" s="263"/>
      <c r="AQ623" s="263"/>
      <c r="AR623" s="263"/>
      <c r="AS623" s="263"/>
      <c r="AT623" s="263"/>
      <c r="AU623" s="263"/>
      <c r="AV623" s="263"/>
      <c r="AW623" s="263"/>
      <c r="AX623" s="263"/>
      <c r="AY623" s="263"/>
      <c r="AZ623" s="263"/>
      <c r="BA623" s="263"/>
      <c r="BB623" s="263"/>
      <c r="BC623" s="263"/>
      <c r="BD623" s="263"/>
      <c r="BE623" s="263"/>
      <c r="BF623" s="263"/>
      <c r="BG623" s="263"/>
    </row>
    <row r="624" spans="1:59" s="212" customFormat="1" x14ac:dyDescent="0.3">
      <c r="A624" s="270"/>
      <c r="B624" s="271"/>
      <c r="J624" s="550"/>
      <c r="K624" s="263"/>
      <c r="L624" s="263"/>
      <c r="M624" s="263"/>
      <c r="N624" s="263"/>
      <c r="O624" s="263"/>
      <c r="P624" s="263"/>
      <c r="Q624" s="263"/>
      <c r="R624" s="263"/>
      <c r="S624" s="263"/>
      <c r="T624" s="263"/>
      <c r="U624" s="263"/>
      <c r="V624" s="263"/>
      <c r="W624" s="263"/>
      <c r="X624" s="263"/>
      <c r="Y624" s="263"/>
      <c r="Z624" s="263"/>
      <c r="AA624" s="263"/>
      <c r="AB624" s="263"/>
      <c r="AC624" s="263"/>
      <c r="AD624" s="263"/>
      <c r="AE624" s="263"/>
      <c r="AF624" s="263"/>
      <c r="AG624" s="263"/>
      <c r="AH624" s="263"/>
      <c r="AI624" s="263"/>
      <c r="AJ624" s="263"/>
      <c r="AK624" s="263"/>
      <c r="AL624" s="263"/>
      <c r="AM624" s="263"/>
      <c r="AN624" s="263"/>
      <c r="AO624" s="263"/>
      <c r="AP624" s="263"/>
      <c r="AQ624" s="263"/>
      <c r="AR624" s="263"/>
      <c r="AS624" s="263"/>
      <c r="AT624" s="263"/>
      <c r="AU624" s="263"/>
      <c r="AV624" s="263"/>
      <c r="AW624" s="263"/>
      <c r="AX624" s="263"/>
      <c r="AY624" s="263"/>
      <c r="AZ624" s="263"/>
      <c r="BA624" s="263"/>
      <c r="BB624" s="263"/>
      <c r="BC624" s="263"/>
      <c r="BD624" s="263"/>
      <c r="BE624" s="263"/>
      <c r="BF624" s="263"/>
      <c r="BG624" s="263"/>
    </row>
    <row r="625" spans="1:59" s="212" customFormat="1" x14ac:dyDescent="0.3">
      <c r="A625" s="270"/>
      <c r="B625" s="271"/>
      <c r="J625" s="550"/>
      <c r="K625" s="263"/>
      <c r="L625" s="263"/>
      <c r="M625" s="263"/>
      <c r="N625" s="263"/>
      <c r="O625" s="263"/>
      <c r="P625" s="263"/>
      <c r="Q625" s="263"/>
      <c r="R625" s="263"/>
      <c r="S625" s="263"/>
      <c r="T625" s="263"/>
      <c r="U625" s="263"/>
      <c r="V625" s="263"/>
      <c r="W625" s="263"/>
      <c r="X625" s="263"/>
      <c r="Y625" s="263"/>
      <c r="Z625" s="263"/>
      <c r="AA625" s="263"/>
      <c r="AB625" s="263"/>
      <c r="AC625" s="263"/>
      <c r="AD625" s="263"/>
      <c r="AE625" s="263"/>
      <c r="AF625" s="263"/>
      <c r="AG625" s="263"/>
      <c r="AH625" s="263"/>
      <c r="AI625" s="263"/>
      <c r="AJ625" s="263"/>
      <c r="AK625" s="263"/>
      <c r="AL625" s="263"/>
      <c r="AM625" s="263"/>
      <c r="AN625" s="263"/>
      <c r="AO625" s="263"/>
      <c r="AP625" s="263"/>
      <c r="AQ625" s="263"/>
      <c r="AR625" s="263"/>
      <c r="AS625" s="263"/>
      <c r="AT625" s="263"/>
      <c r="AU625" s="263"/>
      <c r="AV625" s="263"/>
      <c r="AW625" s="263"/>
      <c r="AX625" s="263"/>
      <c r="AY625" s="263"/>
      <c r="AZ625" s="263"/>
      <c r="BA625" s="263"/>
      <c r="BB625" s="263"/>
      <c r="BC625" s="263"/>
      <c r="BD625" s="263"/>
      <c r="BE625" s="263"/>
      <c r="BF625" s="263"/>
      <c r="BG625" s="263"/>
    </row>
    <row r="626" spans="1:59" s="212" customFormat="1" x14ac:dyDescent="0.3">
      <c r="A626" s="270"/>
      <c r="B626" s="271"/>
      <c r="J626" s="550"/>
      <c r="K626" s="263"/>
      <c r="L626" s="263"/>
      <c r="M626" s="263"/>
      <c r="N626" s="263"/>
      <c r="O626" s="263"/>
      <c r="P626" s="263"/>
      <c r="Q626" s="263"/>
      <c r="R626" s="263"/>
      <c r="S626" s="263"/>
      <c r="T626" s="263"/>
      <c r="U626" s="263"/>
      <c r="V626" s="263"/>
      <c r="W626" s="263"/>
      <c r="X626" s="263"/>
      <c r="Y626" s="263"/>
      <c r="Z626" s="263"/>
      <c r="AA626" s="263"/>
      <c r="AB626" s="263"/>
      <c r="AC626" s="263"/>
      <c r="AD626" s="263"/>
      <c r="AE626" s="263"/>
      <c r="AF626" s="263"/>
      <c r="AG626" s="263"/>
      <c r="AH626" s="263"/>
      <c r="AI626" s="263"/>
      <c r="AJ626" s="263"/>
      <c r="AK626" s="263"/>
      <c r="AL626" s="263"/>
      <c r="AM626" s="263"/>
      <c r="AN626" s="263"/>
      <c r="AO626" s="263"/>
      <c r="AP626" s="263"/>
      <c r="AQ626" s="263"/>
      <c r="AR626" s="263"/>
      <c r="AS626" s="263"/>
      <c r="AT626" s="263"/>
      <c r="AU626" s="263"/>
      <c r="AV626" s="263"/>
      <c r="AW626" s="263"/>
      <c r="AX626" s="263"/>
      <c r="AY626" s="263"/>
      <c r="AZ626" s="263"/>
      <c r="BA626" s="263"/>
      <c r="BB626" s="263"/>
      <c r="BC626" s="263"/>
      <c r="BD626" s="263"/>
      <c r="BE626" s="263"/>
      <c r="BF626" s="263"/>
      <c r="BG626" s="263"/>
    </row>
    <row r="627" spans="1:59" s="212" customFormat="1" x14ac:dyDescent="0.3">
      <c r="A627" s="270"/>
      <c r="B627" s="271"/>
      <c r="J627" s="550"/>
      <c r="K627" s="263"/>
      <c r="L627" s="263"/>
      <c r="M627" s="263"/>
      <c r="N627" s="263"/>
      <c r="O627" s="263"/>
      <c r="P627" s="263"/>
      <c r="Q627" s="263"/>
      <c r="R627" s="263"/>
      <c r="S627" s="263"/>
      <c r="T627" s="263"/>
      <c r="U627" s="263"/>
      <c r="V627" s="263"/>
      <c r="W627" s="263"/>
      <c r="X627" s="263"/>
      <c r="Y627" s="263"/>
      <c r="Z627" s="263"/>
      <c r="AA627" s="263"/>
      <c r="AB627" s="263"/>
      <c r="AC627" s="263"/>
      <c r="AD627" s="263"/>
      <c r="AE627" s="263"/>
      <c r="AF627" s="263"/>
      <c r="AG627" s="263"/>
      <c r="AH627" s="263"/>
      <c r="AI627" s="263"/>
      <c r="AJ627" s="263"/>
      <c r="AK627" s="263"/>
      <c r="AL627" s="263"/>
      <c r="AM627" s="263"/>
      <c r="AN627" s="263"/>
      <c r="AO627" s="263"/>
      <c r="AP627" s="263"/>
      <c r="AQ627" s="263"/>
      <c r="AR627" s="263"/>
      <c r="AS627" s="263"/>
      <c r="AT627" s="263"/>
      <c r="AU627" s="263"/>
      <c r="AV627" s="263"/>
      <c r="AW627" s="263"/>
      <c r="AX627" s="263"/>
      <c r="AY627" s="263"/>
      <c r="AZ627" s="263"/>
      <c r="BA627" s="263"/>
      <c r="BB627" s="263"/>
      <c r="BC627" s="263"/>
      <c r="BD627" s="263"/>
      <c r="BE627" s="263"/>
      <c r="BF627" s="263"/>
      <c r="BG627" s="263"/>
    </row>
    <row r="628" spans="1:59" s="212" customFormat="1" x14ac:dyDescent="0.3">
      <c r="A628" s="270"/>
      <c r="B628" s="271"/>
      <c r="J628" s="550"/>
      <c r="K628" s="263"/>
      <c r="L628" s="263"/>
      <c r="M628" s="263"/>
      <c r="N628" s="263"/>
      <c r="O628" s="263"/>
      <c r="P628" s="263"/>
      <c r="Q628" s="263"/>
      <c r="R628" s="263"/>
      <c r="S628" s="263"/>
      <c r="T628" s="263"/>
      <c r="U628" s="263"/>
      <c r="V628" s="263"/>
      <c r="W628" s="263"/>
      <c r="X628" s="263"/>
      <c r="Y628" s="263"/>
      <c r="Z628" s="263"/>
      <c r="AA628" s="263"/>
      <c r="AB628" s="263"/>
      <c r="AC628" s="263"/>
      <c r="AD628" s="263"/>
      <c r="AE628" s="263"/>
      <c r="AF628" s="263"/>
      <c r="AG628" s="263"/>
      <c r="AH628" s="263"/>
      <c r="AI628" s="263"/>
      <c r="AJ628" s="263"/>
      <c r="AK628" s="263"/>
      <c r="AL628" s="263"/>
      <c r="AM628" s="263"/>
      <c r="AN628" s="263"/>
      <c r="AO628" s="263"/>
      <c r="AP628" s="263"/>
      <c r="AQ628" s="263"/>
      <c r="AR628" s="263"/>
      <c r="AS628" s="263"/>
      <c r="AT628" s="263"/>
      <c r="AU628" s="263"/>
      <c r="AV628" s="263"/>
      <c r="AW628" s="263"/>
      <c r="AX628" s="263"/>
      <c r="AY628" s="263"/>
      <c r="AZ628" s="263"/>
      <c r="BA628" s="263"/>
      <c r="BB628" s="263"/>
      <c r="BC628" s="263"/>
      <c r="BD628" s="263"/>
      <c r="BE628" s="263"/>
      <c r="BF628" s="263"/>
      <c r="BG628" s="263"/>
    </row>
    <row r="629" spans="1:59" s="212" customFormat="1" x14ac:dyDescent="0.3">
      <c r="A629" s="270"/>
      <c r="B629" s="271"/>
      <c r="J629" s="550"/>
      <c r="K629" s="263"/>
      <c r="L629" s="263"/>
      <c r="M629" s="263"/>
      <c r="N629" s="263"/>
      <c r="O629" s="263"/>
      <c r="P629" s="263"/>
      <c r="Q629" s="263"/>
      <c r="R629" s="263"/>
      <c r="S629" s="263"/>
      <c r="T629" s="263"/>
      <c r="U629" s="263"/>
      <c r="V629" s="263"/>
      <c r="W629" s="263"/>
      <c r="X629" s="263"/>
      <c r="Y629" s="263"/>
      <c r="Z629" s="263"/>
      <c r="AA629" s="263"/>
      <c r="AB629" s="263"/>
      <c r="AC629" s="263"/>
      <c r="AD629" s="263"/>
      <c r="AE629" s="263"/>
      <c r="AF629" s="263"/>
      <c r="AG629" s="263"/>
      <c r="AH629" s="263"/>
      <c r="AI629" s="263"/>
      <c r="AJ629" s="263"/>
      <c r="AK629" s="263"/>
      <c r="AL629" s="263"/>
      <c r="AM629" s="263"/>
      <c r="AN629" s="263"/>
      <c r="AO629" s="263"/>
      <c r="AP629" s="263"/>
      <c r="AQ629" s="263"/>
      <c r="AR629" s="263"/>
      <c r="AS629" s="263"/>
      <c r="AT629" s="263"/>
      <c r="AU629" s="263"/>
      <c r="AV629" s="263"/>
      <c r="AW629" s="263"/>
      <c r="AX629" s="263"/>
      <c r="AY629" s="263"/>
      <c r="AZ629" s="263"/>
      <c r="BA629" s="263"/>
      <c r="BB629" s="263"/>
      <c r="BC629" s="263"/>
      <c r="BD629" s="263"/>
      <c r="BE629" s="263"/>
      <c r="BF629" s="263"/>
      <c r="BG629" s="263"/>
    </row>
    <row r="630" spans="1:59" s="212" customFormat="1" x14ac:dyDescent="0.3">
      <c r="A630" s="270"/>
      <c r="B630" s="271"/>
      <c r="J630" s="550"/>
      <c r="K630" s="263"/>
      <c r="L630" s="263"/>
      <c r="M630" s="263"/>
      <c r="N630" s="263"/>
      <c r="O630" s="263"/>
      <c r="P630" s="263"/>
      <c r="Q630" s="263"/>
      <c r="R630" s="263"/>
      <c r="S630" s="263"/>
      <c r="T630" s="263"/>
      <c r="U630" s="263"/>
      <c r="V630" s="263"/>
      <c r="W630" s="263"/>
      <c r="X630" s="263"/>
      <c r="Y630" s="263"/>
      <c r="Z630" s="263"/>
      <c r="AA630" s="263"/>
      <c r="AB630" s="263"/>
      <c r="AC630" s="263"/>
      <c r="AD630" s="263"/>
      <c r="AE630" s="263"/>
      <c r="AF630" s="263"/>
      <c r="AG630" s="263"/>
      <c r="AH630" s="263"/>
      <c r="AI630" s="263"/>
      <c r="AJ630" s="263"/>
      <c r="AK630" s="263"/>
      <c r="AL630" s="263"/>
      <c r="AM630" s="263"/>
      <c r="AN630" s="263"/>
      <c r="AO630" s="263"/>
      <c r="AP630" s="263"/>
      <c r="AQ630" s="263"/>
      <c r="AR630" s="263"/>
      <c r="AS630" s="263"/>
      <c r="AT630" s="263"/>
      <c r="AU630" s="263"/>
      <c r="AV630" s="263"/>
      <c r="AW630" s="263"/>
      <c r="AX630" s="263"/>
      <c r="AY630" s="263"/>
      <c r="AZ630" s="263"/>
      <c r="BA630" s="263"/>
      <c r="BB630" s="263"/>
      <c r="BC630" s="263"/>
      <c r="BD630" s="263"/>
      <c r="BE630" s="263"/>
      <c r="BF630" s="263"/>
      <c r="BG630" s="263"/>
    </row>
    <row r="631" spans="1:59" s="212" customFormat="1" x14ac:dyDescent="0.3">
      <c r="A631" s="270"/>
      <c r="B631" s="271"/>
      <c r="J631" s="550"/>
      <c r="K631" s="263"/>
      <c r="L631" s="263"/>
      <c r="M631" s="263"/>
      <c r="N631" s="263"/>
      <c r="O631" s="263"/>
      <c r="P631" s="263"/>
      <c r="Q631" s="263"/>
      <c r="R631" s="263"/>
      <c r="S631" s="263"/>
      <c r="T631" s="263"/>
      <c r="U631" s="263"/>
      <c r="V631" s="263"/>
      <c r="W631" s="263"/>
      <c r="X631" s="263"/>
      <c r="Y631" s="263"/>
      <c r="Z631" s="263"/>
      <c r="AA631" s="263"/>
      <c r="AB631" s="263"/>
      <c r="AC631" s="263"/>
      <c r="AD631" s="263"/>
      <c r="AE631" s="263"/>
      <c r="AF631" s="263"/>
      <c r="AG631" s="263"/>
      <c r="AH631" s="263"/>
      <c r="AI631" s="263"/>
      <c r="AJ631" s="263"/>
      <c r="AK631" s="263"/>
      <c r="AL631" s="263"/>
      <c r="AM631" s="263"/>
      <c r="AN631" s="263"/>
      <c r="AO631" s="263"/>
      <c r="AP631" s="263"/>
      <c r="AQ631" s="263"/>
      <c r="AR631" s="263"/>
      <c r="AS631" s="263"/>
      <c r="AT631" s="263"/>
      <c r="AU631" s="263"/>
      <c r="AV631" s="263"/>
      <c r="AW631" s="263"/>
      <c r="AX631" s="263"/>
      <c r="AY631" s="263"/>
      <c r="AZ631" s="263"/>
      <c r="BA631" s="263"/>
      <c r="BB631" s="263"/>
      <c r="BC631" s="263"/>
      <c r="BD631" s="263"/>
      <c r="BE631" s="263"/>
      <c r="BF631" s="263"/>
      <c r="BG631" s="263"/>
    </row>
    <row r="632" spans="1:59" s="212" customFormat="1" x14ac:dyDescent="0.3">
      <c r="A632" s="270"/>
      <c r="B632" s="271"/>
      <c r="J632" s="550"/>
      <c r="K632" s="263"/>
      <c r="L632" s="263"/>
      <c r="M632" s="263"/>
      <c r="N632" s="263"/>
      <c r="O632" s="263"/>
      <c r="P632" s="263"/>
      <c r="Q632" s="263"/>
      <c r="R632" s="263"/>
      <c r="S632" s="263"/>
      <c r="T632" s="263"/>
      <c r="U632" s="263"/>
      <c r="V632" s="263"/>
      <c r="W632" s="263"/>
      <c r="X632" s="263"/>
      <c r="Y632" s="263"/>
      <c r="Z632" s="263"/>
      <c r="AA632" s="263"/>
      <c r="AB632" s="263"/>
      <c r="AC632" s="263"/>
      <c r="AD632" s="263"/>
      <c r="AE632" s="263"/>
      <c r="AF632" s="263"/>
      <c r="AG632" s="263"/>
      <c r="AH632" s="263"/>
      <c r="AI632" s="263"/>
      <c r="AJ632" s="263"/>
      <c r="AK632" s="263"/>
      <c r="AL632" s="263"/>
      <c r="AM632" s="263"/>
      <c r="AN632" s="263"/>
      <c r="AO632" s="263"/>
      <c r="AP632" s="263"/>
      <c r="AQ632" s="263"/>
      <c r="AR632" s="263"/>
      <c r="AS632" s="263"/>
      <c r="AT632" s="263"/>
      <c r="AU632" s="263"/>
      <c r="AV632" s="263"/>
      <c r="AW632" s="263"/>
      <c r="AX632" s="263"/>
      <c r="AY632" s="263"/>
      <c r="AZ632" s="263"/>
      <c r="BA632" s="263"/>
      <c r="BB632" s="263"/>
      <c r="BC632" s="263"/>
      <c r="BD632" s="263"/>
      <c r="BE632" s="263"/>
      <c r="BF632" s="263"/>
      <c r="BG632" s="263"/>
    </row>
    <row r="633" spans="1:59" s="212" customFormat="1" x14ac:dyDescent="0.3">
      <c r="A633" s="270"/>
      <c r="B633" s="271"/>
      <c r="J633" s="550"/>
      <c r="K633" s="263"/>
      <c r="L633" s="263"/>
      <c r="M633" s="263"/>
      <c r="N633" s="263"/>
      <c r="O633" s="263"/>
      <c r="P633" s="263"/>
      <c r="Q633" s="263"/>
      <c r="R633" s="263"/>
      <c r="S633" s="263"/>
      <c r="T633" s="263"/>
      <c r="U633" s="263"/>
      <c r="V633" s="263"/>
      <c r="W633" s="263"/>
      <c r="X633" s="263"/>
      <c r="Y633" s="263"/>
      <c r="Z633" s="263"/>
      <c r="AA633" s="263"/>
      <c r="AB633" s="263"/>
      <c r="AC633" s="263"/>
      <c r="AD633" s="263"/>
      <c r="AE633" s="263"/>
      <c r="AF633" s="263"/>
      <c r="AG633" s="263"/>
      <c r="AH633" s="263"/>
      <c r="AI633" s="263"/>
      <c r="AJ633" s="263"/>
      <c r="AK633" s="263"/>
      <c r="AL633" s="263"/>
      <c r="AM633" s="263"/>
      <c r="AN633" s="263"/>
      <c r="AO633" s="263"/>
      <c r="AP633" s="263"/>
      <c r="AQ633" s="263"/>
      <c r="AR633" s="263"/>
      <c r="AS633" s="263"/>
      <c r="AT633" s="263"/>
      <c r="AU633" s="263"/>
      <c r="AV633" s="263"/>
      <c r="AW633" s="263"/>
      <c r="AX633" s="263"/>
      <c r="AY633" s="263"/>
      <c r="AZ633" s="263"/>
      <c r="BA633" s="263"/>
      <c r="BB633" s="263"/>
      <c r="BC633" s="263"/>
      <c r="BD633" s="263"/>
      <c r="BE633" s="263"/>
      <c r="BF633" s="263"/>
      <c r="BG633" s="263"/>
    </row>
    <row r="634" spans="1:59" s="212" customFormat="1" x14ac:dyDescent="0.3">
      <c r="A634" s="270"/>
      <c r="B634" s="271"/>
      <c r="J634" s="550"/>
      <c r="K634" s="263"/>
      <c r="L634" s="263"/>
      <c r="M634" s="263"/>
      <c r="N634" s="263"/>
      <c r="O634" s="263"/>
      <c r="P634" s="263"/>
      <c r="Q634" s="263"/>
      <c r="R634" s="263"/>
      <c r="S634" s="263"/>
      <c r="T634" s="263"/>
      <c r="U634" s="263"/>
      <c r="V634" s="263"/>
      <c r="W634" s="263"/>
      <c r="X634" s="263"/>
      <c r="Y634" s="263"/>
      <c r="Z634" s="263"/>
      <c r="AA634" s="263"/>
      <c r="AB634" s="263"/>
      <c r="AC634" s="263"/>
      <c r="AD634" s="263"/>
      <c r="AE634" s="263"/>
      <c r="AF634" s="263"/>
      <c r="AG634" s="263"/>
      <c r="AH634" s="263"/>
      <c r="AI634" s="263"/>
      <c r="AJ634" s="263"/>
      <c r="AK634" s="263"/>
      <c r="AL634" s="263"/>
      <c r="AM634" s="263"/>
      <c r="AN634" s="263"/>
      <c r="AO634" s="263"/>
      <c r="AP634" s="263"/>
      <c r="AQ634" s="263"/>
      <c r="AR634" s="263"/>
      <c r="AS634" s="263"/>
      <c r="AT634" s="263"/>
      <c r="AU634" s="263"/>
      <c r="AV634" s="263"/>
      <c r="AW634" s="263"/>
      <c r="AX634" s="263"/>
      <c r="AY634" s="263"/>
      <c r="AZ634" s="263"/>
      <c r="BA634" s="263"/>
      <c r="BB634" s="263"/>
      <c r="BC634" s="263"/>
      <c r="BD634" s="263"/>
      <c r="BE634" s="263"/>
      <c r="BF634" s="263"/>
      <c r="BG634" s="263"/>
    </row>
    <row r="635" spans="1:59" s="212" customFormat="1" x14ac:dyDescent="0.3">
      <c r="A635" s="270"/>
      <c r="B635" s="271"/>
      <c r="J635" s="550"/>
      <c r="K635" s="263"/>
      <c r="L635" s="263"/>
      <c r="M635" s="263"/>
      <c r="N635" s="263"/>
      <c r="O635" s="263"/>
      <c r="P635" s="263"/>
      <c r="Q635" s="263"/>
      <c r="R635" s="263"/>
      <c r="S635" s="263"/>
      <c r="T635" s="263"/>
      <c r="U635" s="263"/>
      <c r="V635" s="263"/>
      <c r="W635" s="263"/>
      <c r="X635" s="263"/>
      <c r="Y635" s="263"/>
      <c r="Z635" s="263"/>
      <c r="AA635" s="263"/>
      <c r="AB635" s="263"/>
      <c r="AC635" s="263"/>
      <c r="AD635" s="263"/>
      <c r="AE635" s="263"/>
      <c r="AF635" s="263"/>
      <c r="AG635" s="263"/>
      <c r="AH635" s="263"/>
      <c r="AI635" s="263"/>
      <c r="AJ635" s="263"/>
      <c r="AK635" s="263"/>
      <c r="AL635" s="263"/>
      <c r="AM635" s="263"/>
      <c r="AN635" s="263"/>
      <c r="AO635" s="263"/>
      <c r="AP635" s="263"/>
      <c r="AQ635" s="263"/>
      <c r="AR635" s="263"/>
      <c r="AS635" s="263"/>
      <c r="AT635" s="263"/>
      <c r="AU635" s="263"/>
      <c r="AV635" s="263"/>
      <c r="AW635" s="263"/>
      <c r="AX635" s="263"/>
      <c r="AY635" s="263"/>
      <c r="AZ635" s="263"/>
      <c r="BA635" s="263"/>
      <c r="BB635" s="263"/>
      <c r="BC635" s="263"/>
      <c r="BD635" s="263"/>
      <c r="BE635" s="263"/>
      <c r="BF635" s="263"/>
      <c r="BG635" s="263"/>
    </row>
    <row r="636" spans="1:59" s="212" customFormat="1" x14ac:dyDescent="0.3">
      <c r="A636" s="270"/>
      <c r="B636" s="271"/>
      <c r="J636" s="550"/>
      <c r="K636" s="263"/>
      <c r="L636" s="263"/>
      <c r="M636" s="263"/>
      <c r="N636" s="263"/>
      <c r="O636" s="263"/>
      <c r="P636" s="263"/>
      <c r="Q636" s="263"/>
      <c r="R636" s="263"/>
      <c r="S636" s="263"/>
      <c r="T636" s="263"/>
      <c r="U636" s="263"/>
      <c r="V636" s="263"/>
      <c r="W636" s="263"/>
      <c r="X636" s="263"/>
      <c r="Y636" s="263"/>
      <c r="Z636" s="263"/>
      <c r="AA636" s="263"/>
      <c r="AB636" s="263"/>
      <c r="AC636" s="263"/>
      <c r="AD636" s="263"/>
      <c r="AE636" s="263"/>
      <c r="AF636" s="263"/>
      <c r="AG636" s="263"/>
      <c r="AH636" s="263"/>
      <c r="AI636" s="263"/>
      <c r="AJ636" s="263"/>
      <c r="AK636" s="263"/>
      <c r="AL636" s="263"/>
      <c r="AM636" s="263"/>
      <c r="AN636" s="263"/>
      <c r="AO636" s="263"/>
      <c r="AP636" s="263"/>
      <c r="AQ636" s="263"/>
      <c r="AR636" s="263"/>
      <c r="AS636" s="263"/>
      <c r="AT636" s="263"/>
      <c r="AU636" s="263"/>
      <c r="AV636" s="263"/>
      <c r="AW636" s="263"/>
      <c r="AX636" s="263"/>
      <c r="AY636" s="263"/>
      <c r="AZ636" s="263"/>
      <c r="BA636" s="263"/>
      <c r="BB636" s="263"/>
      <c r="BC636" s="263"/>
      <c r="BD636" s="263"/>
      <c r="BE636" s="263"/>
      <c r="BF636" s="263"/>
      <c r="BG636" s="263"/>
    </row>
    <row r="637" spans="1:59" s="212" customFormat="1" x14ac:dyDescent="0.3">
      <c r="A637" s="270"/>
      <c r="B637" s="271"/>
      <c r="J637" s="550"/>
      <c r="K637" s="263"/>
      <c r="L637" s="263"/>
      <c r="M637" s="263"/>
      <c r="N637" s="263"/>
      <c r="O637" s="263"/>
      <c r="P637" s="263"/>
      <c r="Q637" s="263"/>
      <c r="R637" s="263"/>
      <c r="S637" s="263"/>
      <c r="T637" s="263"/>
      <c r="U637" s="263"/>
      <c r="V637" s="263"/>
      <c r="W637" s="263"/>
      <c r="X637" s="263"/>
      <c r="Y637" s="263"/>
      <c r="Z637" s="263"/>
      <c r="AA637" s="263"/>
      <c r="AB637" s="263"/>
      <c r="AC637" s="263"/>
      <c r="AD637" s="263"/>
      <c r="AE637" s="263"/>
      <c r="AF637" s="263"/>
      <c r="AG637" s="263"/>
      <c r="AH637" s="263"/>
      <c r="AI637" s="263"/>
      <c r="AJ637" s="263"/>
      <c r="AK637" s="263"/>
      <c r="AL637" s="263"/>
      <c r="AM637" s="263"/>
      <c r="AN637" s="263"/>
      <c r="AO637" s="263"/>
      <c r="AP637" s="263"/>
      <c r="AQ637" s="263"/>
      <c r="AR637" s="263"/>
      <c r="AS637" s="263"/>
      <c r="AT637" s="263"/>
      <c r="AU637" s="263"/>
      <c r="AV637" s="263"/>
      <c r="AW637" s="263"/>
      <c r="AX637" s="263"/>
      <c r="AY637" s="263"/>
      <c r="AZ637" s="263"/>
      <c r="BA637" s="263"/>
      <c r="BB637" s="263"/>
      <c r="BC637" s="263"/>
      <c r="BD637" s="263"/>
      <c r="BE637" s="263"/>
      <c r="BF637" s="263"/>
      <c r="BG637" s="263"/>
    </row>
    <row r="638" spans="1:59" s="212" customFormat="1" x14ac:dyDescent="0.3">
      <c r="A638" s="270"/>
      <c r="B638" s="271"/>
      <c r="J638" s="550"/>
      <c r="K638" s="263"/>
      <c r="L638" s="263"/>
      <c r="M638" s="263"/>
      <c r="N638" s="263"/>
      <c r="O638" s="263"/>
      <c r="P638" s="263"/>
      <c r="Q638" s="263"/>
      <c r="R638" s="263"/>
      <c r="S638" s="263"/>
      <c r="T638" s="263"/>
      <c r="U638" s="263"/>
      <c r="V638" s="263"/>
      <c r="W638" s="263"/>
      <c r="X638" s="263"/>
      <c r="Y638" s="263"/>
      <c r="Z638" s="263"/>
      <c r="AA638" s="263"/>
      <c r="AB638" s="263"/>
      <c r="AC638" s="263"/>
      <c r="AD638" s="263"/>
      <c r="AE638" s="263"/>
      <c r="AF638" s="263"/>
      <c r="AG638" s="263"/>
      <c r="AH638" s="263"/>
      <c r="AI638" s="263"/>
      <c r="AJ638" s="263"/>
      <c r="AK638" s="263"/>
      <c r="AL638" s="263"/>
      <c r="AM638" s="263"/>
      <c r="AN638" s="263"/>
      <c r="AO638" s="263"/>
      <c r="AP638" s="263"/>
      <c r="AQ638" s="263"/>
      <c r="AR638" s="263"/>
      <c r="AS638" s="263"/>
      <c r="AT638" s="263"/>
      <c r="AU638" s="263"/>
      <c r="AV638" s="263"/>
      <c r="AW638" s="263"/>
      <c r="AX638" s="263"/>
      <c r="AY638" s="263"/>
      <c r="AZ638" s="263"/>
      <c r="BA638" s="263"/>
      <c r="BB638" s="263"/>
      <c r="BC638" s="263"/>
      <c r="BD638" s="263"/>
      <c r="BE638" s="263"/>
      <c r="BF638" s="263"/>
      <c r="BG638" s="263"/>
    </row>
    <row r="639" spans="1:59" s="212" customFormat="1" x14ac:dyDescent="0.3">
      <c r="A639" s="270"/>
      <c r="B639" s="271"/>
      <c r="J639" s="550"/>
      <c r="K639" s="263"/>
      <c r="L639" s="263"/>
      <c r="M639" s="263"/>
      <c r="N639" s="263"/>
      <c r="O639" s="263"/>
      <c r="P639" s="263"/>
      <c r="Q639" s="263"/>
      <c r="R639" s="263"/>
      <c r="S639" s="263"/>
      <c r="T639" s="263"/>
      <c r="U639" s="263"/>
      <c r="V639" s="263"/>
      <c r="W639" s="263"/>
      <c r="X639" s="263"/>
      <c r="Y639" s="263"/>
      <c r="Z639" s="263"/>
      <c r="AA639" s="263"/>
      <c r="AB639" s="263"/>
      <c r="AC639" s="263"/>
      <c r="AD639" s="263"/>
      <c r="AE639" s="263"/>
      <c r="AF639" s="263"/>
      <c r="AG639" s="263"/>
      <c r="AH639" s="263"/>
      <c r="AI639" s="263"/>
      <c r="AJ639" s="263"/>
      <c r="AK639" s="263"/>
      <c r="AL639" s="263"/>
      <c r="AM639" s="263"/>
      <c r="AN639" s="263"/>
      <c r="AO639" s="263"/>
      <c r="AP639" s="263"/>
      <c r="AQ639" s="263"/>
      <c r="AR639" s="263"/>
      <c r="AS639" s="263"/>
      <c r="AT639" s="263"/>
      <c r="AU639" s="263"/>
      <c r="AV639" s="263"/>
      <c r="AW639" s="263"/>
      <c r="AX639" s="263"/>
      <c r="AY639" s="263"/>
      <c r="AZ639" s="263"/>
      <c r="BA639" s="263"/>
      <c r="BB639" s="263"/>
      <c r="BC639" s="263"/>
      <c r="BD639" s="263"/>
      <c r="BE639" s="263"/>
      <c r="BF639" s="263"/>
      <c r="BG639" s="263"/>
    </row>
    <row r="640" spans="1:59" s="212" customFormat="1" x14ac:dyDescent="0.3">
      <c r="A640" s="270"/>
      <c r="B640" s="271"/>
      <c r="J640" s="550"/>
      <c r="K640" s="263"/>
      <c r="L640" s="263"/>
      <c r="M640" s="263"/>
      <c r="N640" s="263"/>
      <c r="O640" s="263"/>
      <c r="P640" s="263"/>
      <c r="Q640" s="263"/>
      <c r="R640" s="263"/>
      <c r="S640" s="263"/>
      <c r="T640" s="263"/>
      <c r="U640" s="263"/>
      <c r="V640" s="263"/>
      <c r="W640" s="263"/>
      <c r="X640" s="263"/>
      <c r="Y640" s="263"/>
      <c r="Z640" s="263"/>
      <c r="AA640" s="263"/>
      <c r="AB640" s="263"/>
      <c r="AC640" s="263"/>
      <c r="AD640" s="263"/>
      <c r="AE640" s="263"/>
      <c r="AF640" s="263"/>
      <c r="AG640" s="263"/>
      <c r="AH640" s="263"/>
      <c r="AI640" s="263"/>
      <c r="AJ640" s="263"/>
      <c r="AK640" s="263"/>
      <c r="AL640" s="263"/>
      <c r="AM640" s="263"/>
      <c r="AN640" s="263"/>
      <c r="AO640" s="263"/>
      <c r="AP640" s="263"/>
      <c r="AQ640" s="263"/>
      <c r="AR640" s="263"/>
      <c r="AS640" s="263"/>
      <c r="AT640" s="263"/>
      <c r="AU640" s="263"/>
      <c r="AV640" s="263"/>
      <c r="AW640" s="263"/>
      <c r="AX640" s="263"/>
      <c r="AY640" s="263"/>
      <c r="AZ640" s="263"/>
      <c r="BA640" s="263"/>
      <c r="BB640" s="263"/>
      <c r="BC640" s="263"/>
      <c r="BD640" s="263"/>
      <c r="BE640" s="263"/>
      <c r="BF640" s="263"/>
      <c r="BG640" s="263"/>
    </row>
    <row r="641" spans="1:59" s="212" customFormat="1" x14ac:dyDescent="0.3">
      <c r="A641" s="270"/>
      <c r="B641" s="271"/>
      <c r="J641" s="550"/>
      <c r="K641" s="263"/>
      <c r="L641" s="263"/>
      <c r="M641" s="263"/>
      <c r="N641" s="263"/>
      <c r="O641" s="263"/>
      <c r="P641" s="263"/>
      <c r="Q641" s="263"/>
      <c r="R641" s="263"/>
      <c r="S641" s="263"/>
      <c r="T641" s="263"/>
      <c r="U641" s="263"/>
      <c r="V641" s="263"/>
      <c r="W641" s="263"/>
      <c r="X641" s="263"/>
      <c r="Y641" s="263"/>
      <c r="Z641" s="263"/>
      <c r="AA641" s="263"/>
      <c r="AB641" s="263"/>
      <c r="AC641" s="263"/>
      <c r="AD641" s="263"/>
      <c r="AE641" s="263"/>
      <c r="AF641" s="263"/>
      <c r="AG641" s="263"/>
      <c r="AH641" s="263"/>
      <c r="AI641" s="263"/>
      <c r="AJ641" s="263"/>
      <c r="AK641" s="263"/>
      <c r="AL641" s="263"/>
      <c r="AM641" s="263"/>
      <c r="AN641" s="263"/>
      <c r="AO641" s="263"/>
      <c r="AP641" s="263"/>
      <c r="AQ641" s="263"/>
      <c r="AR641" s="263"/>
      <c r="AS641" s="263"/>
      <c r="AT641" s="263"/>
      <c r="AU641" s="263"/>
      <c r="AV641" s="263"/>
      <c r="AW641" s="263"/>
      <c r="AX641" s="263"/>
      <c r="AY641" s="263"/>
      <c r="AZ641" s="263"/>
      <c r="BA641" s="263"/>
      <c r="BB641" s="263"/>
      <c r="BC641" s="263"/>
      <c r="BD641" s="263"/>
      <c r="BE641" s="263"/>
      <c r="BF641" s="263"/>
      <c r="BG641" s="263"/>
    </row>
    <row r="642" spans="1:59" s="212" customFormat="1" x14ac:dyDescent="0.3">
      <c r="A642" s="270"/>
      <c r="B642" s="271"/>
      <c r="J642" s="550"/>
      <c r="K642" s="263"/>
      <c r="L642" s="263"/>
      <c r="M642" s="263"/>
      <c r="N642" s="263"/>
      <c r="O642" s="263"/>
      <c r="P642" s="263"/>
      <c r="Q642" s="263"/>
      <c r="R642" s="263"/>
      <c r="S642" s="263"/>
      <c r="T642" s="263"/>
      <c r="U642" s="263"/>
      <c r="V642" s="263"/>
      <c r="W642" s="263"/>
      <c r="X642" s="263"/>
      <c r="Y642" s="263"/>
      <c r="Z642" s="263"/>
      <c r="AA642" s="263"/>
      <c r="AB642" s="263"/>
      <c r="AC642" s="263"/>
      <c r="AD642" s="263"/>
      <c r="AE642" s="263"/>
      <c r="AF642" s="263"/>
      <c r="AG642" s="263"/>
      <c r="AH642" s="263"/>
      <c r="AI642" s="263"/>
      <c r="AJ642" s="263"/>
      <c r="AK642" s="263"/>
      <c r="AL642" s="263"/>
      <c r="AM642" s="263"/>
      <c r="AN642" s="263"/>
      <c r="AO642" s="263"/>
      <c r="AP642" s="263"/>
      <c r="AQ642" s="263"/>
      <c r="AR642" s="263"/>
      <c r="AS642" s="263"/>
      <c r="AT642" s="263"/>
      <c r="AU642" s="263"/>
      <c r="AV642" s="263"/>
      <c r="AW642" s="263"/>
      <c r="AX642" s="263"/>
      <c r="AY642" s="263"/>
      <c r="AZ642" s="263"/>
      <c r="BA642" s="263"/>
      <c r="BB642" s="263"/>
      <c r="BC642" s="263"/>
      <c r="BD642" s="263"/>
      <c r="BE642" s="263"/>
      <c r="BF642" s="263"/>
      <c r="BG642" s="263"/>
    </row>
    <row r="643" spans="1:59" s="212" customFormat="1" x14ac:dyDescent="0.3">
      <c r="A643" s="270"/>
      <c r="B643" s="271"/>
      <c r="J643" s="550"/>
      <c r="K643" s="263"/>
      <c r="L643" s="263"/>
      <c r="M643" s="263"/>
      <c r="N643" s="263"/>
      <c r="O643" s="263"/>
      <c r="P643" s="263"/>
      <c r="Q643" s="263"/>
      <c r="R643" s="263"/>
      <c r="S643" s="263"/>
      <c r="T643" s="263"/>
      <c r="U643" s="263"/>
      <c r="V643" s="263"/>
      <c r="W643" s="263"/>
      <c r="X643" s="263"/>
      <c r="Y643" s="263"/>
      <c r="Z643" s="263"/>
      <c r="AA643" s="263"/>
      <c r="AB643" s="263"/>
      <c r="AC643" s="263"/>
      <c r="AD643" s="263"/>
      <c r="AE643" s="263"/>
      <c r="AF643" s="263"/>
      <c r="AG643" s="263"/>
      <c r="AH643" s="263"/>
      <c r="AI643" s="263"/>
      <c r="AJ643" s="263"/>
      <c r="AK643" s="263"/>
      <c r="AL643" s="263"/>
      <c r="AM643" s="263"/>
      <c r="AN643" s="263"/>
      <c r="AO643" s="263"/>
      <c r="AP643" s="263"/>
      <c r="AQ643" s="263"/>
      <c r="AR643" s="263"/>
      <c r="AS643" s="263"/>
      <c r="AT643" s="263"/>
      <c r="AU643" s="263"/>
      <c r="AV643" s="263"/>
      <c r="AW643" s="263"/>
      <c r="AX643" s="263"/>
      <c r="AY643" s="263"/>
      <c r="AZ643" s="263"/>
      <c r="BA643" s="263"/>
      <c r="BB643" s="263"/>
      <c r="BC643" s="263"/>
      <c r="BD643" s="263"/>
      <c r="BE643" s="263"/>
      <c r="BF643" s="263"/>
      <c r="BG643" s="263"/>
    </row>
    <row r="644" spans="1:59" s="212" customFormat="1" x14ac:dyDescent="0.3">
      <c r="A644" s="270"/>
      <c r="B644" s="271"/>
      <c r="J644" s="550"/>
      <c r="K644" s="263"/>
      <c r="L644" s="263"/>
      <c r="M644" s="263"/>
      <c r="N644" s="263"/>
      <c r="O644" s="263"/>
      <c r="P644" s="263"/>
      <c r="Q644" s="263"/>
      <c r="R644" s="263"/>
      <c r="S644" s="263"/>
      <c r="T644" s="263"/>
      <c r="U644" s="263"/>
      <c r="V644" s="263"/>
      <c r="W644" s="263"/>
      <c r="X644" s="263"/>
      <c r="Y644" s="263"/>
      <c r="Z644" s="263"/>
      <c r="AA644" s="263"/>
      <c r="AB644" s="263"/>
      <c r="AC644" s="263"/>
      <c r="AD644" s="263"/>
      <c r="AE644" s="263"/>
      <c r="AF644" s="263"/>
      <c r="AG644" s="263"/>
      <c r="AH644" s="263"/>
      <c r="AI644" s="263"/>
      <c r="AJ644" s="263"/>
      <c r="AK644" s="263"/>
      <c r="AL644" s="263"/>
      <c r="AM644" s="263"/>
      <c r="AN644" s="263"/>
      <c r="AO644" s="263"/>
      <c r="AP644" s="263"/>
      <c r="AQ644" s="263"/>
      <c r="AR644" s="263"/>
      <c r="AS644" s="263"/>
      <c r="AT644" s="263"/>
      <c r="AU644" s="263"/>
      <c r="AV644" s="263"/>
      <c r="AW644" s="263"/>
      <c r="AX644" s="263"/>
      <c r="AY644" s="263"/>
      <c r="AZ644" s="263"/>
      <c r="BA644" s="263"/>
      <c r="BB644" s="263"/>
      <c r="BC644" s="263"/>
      <c r="BD644" s="263"/>
      <c r="BE644" s="263"/>
      <c r="BF644" s="263"/>
      <c r="BG644" s="263"/>
    </row>
    <row r="645" spans="1:59" s="212" customFormat="1" x14ac:dyDescent="0.3">
      <c r="A645" s="270"/>
      <c r="B645" s="271"/>
      <c r="J645" s="550"/>
      <c r="K645" s="263"/>
      <c r="L645" s="263"/>
      <c r="M645" s="263"/>
      <c r="N645" s="263"/>
      <c r="O645" s="263"/>
      <c r="P645" s="263"/>
      <c r="Q645" s="263"/>
      <c r="R645" s="263"/>
      <c r="S645" s="263"/>
      <c r="T645" s="263"/>
      <c r="U645" s="263"/>
      <c r="V645" s="263"/>
      <c r="W645" s="263"/>
      <c r="X645" s="263"/>
      <c r="Y645" s="263"/>
      <c r="Z645" s="263"/>
      <c r="AA645" s="263"/>
      <c r="AB645" s="263"/>
      <c r="AC645" s="263"/>
      <c r="AD645" s="263"/>
      <c r="AE645" s="263"/>
      <c r="AF645" s="263"/>
      <c r="AG645" s="263"/>
      <c r="AH645" s="263"/>
      <c r="AI645" s="263"/>
      <c r="AJ645" s="263"/>
      <c r="AK645" s="263"/>
      <c r="AL645" s="263"/>
      <c r="AM645" s="263"/>
      <c r="AN645" s="263"/>
      <c r="AO645" s="263"/>
      <c r="AP645" s="263"/>
      <c r="AQ645" s="263"/>
      <c r="AR645" s="263"/>
      <c r="AS645" s="263"/>
      <c r="AT645" s="263"/>
      <c r="AU645" s="263"/>
      <c r="AV645" s="263"/>
      <c r="AW645" s="263"/>
      <c r="AX645" s="263"/>
      <c r="AY645" s="263"/>
      <c r="AZ645" s="263"/>
      <c r="BA645" s="263"/>
      <c r="BB645" s="263"/>
      <c r="BC645" s="263"/>
      <c r="BD645" s="263"/>
      <c r="BE645" s="263"/>
      <c r="BF645" s="263"/>
      <c r="BG645" s="263"/>
    </row>
    <row r="646" spans="1:59" s="212" customFormat="1" x14ac:dyDescent="0.3">
      <c r="A646" s="270"/>
      <c r="B646" s="271"/>
      <c r="J646" s="550"/>
      <c r="K646" s="263"/>
      <c r="L646" s="263"/>
      <c r="M646" s="263"/>
      <c r="N646" s="263"/>
      <c r="O646" s="263"/>
      <c r="P646" s="263"/>
      <c r="Q646" s="263"/>
      <c r="R646" s="263"/>
      <c r="S646" s="263"/>
      <c r="T646" s="263"/>
      <c r="U646" s="263"/>
      <c r="V646" s="263"/>
      <c r="W646" s="263"/>
      <c r="X646" s="263"/>
      <c r="Y646" s="263"/>
      <c r="Z646" s="263"/>
      <c r="AA646" s="263"/>
      <c r="AB646" s="263"/>
      <c r="AC646" s="263"/>
      <c r="AD646" s="263"/>
      <c r="AE646" s="263"/>
      <c r="AF646" s="263"/>
      <c r="AG646" s="263"/>
      <c r="AH646" s="263"/>
      <c r="AI646" s="263"/>
      <c r="AJ646" s="263"/>
      <c r="AK646" s="263"/>
      <c r="AL646" s="263"/>
      <c r="AM646" s="263"/>
      <c r="AN646" s="263"/>
      <c r="AO646" s="263"/>
      <c r="AP646" s="263"/>
      <c r="AQ646" s="263"/>
      <c r="AR646" s="263"/>
      <c r="AS646" s="263"/>
      <c r="AT646" s="263"/>
      <c r="AU646" s="263"/>
      <c r="AV646" s="263"/>
      <c r="AW646" s="263"/>
      <c r="AX646" s="263"/>
      <c r="AY646" s="263"/>
      <c r="AZ646" s="263"/>
      <c r="BA646" s="263"/>
      <c r="BB646" s="263"/>
      <c r="BC646" s="263"/>
      <c r="BD646" s="263"/>
      <c r="BE646" s="263"/>
      <c r="BF646" s="263"/>
      <c r="BG646" s="263"/>
    </row>
    <row r="647" spans="1:59" s="212" customFormat="1" x14ac:dyDescent="0.3">
      <c r="A647" s="270"/>
      <c r="B647" s="271"/>
      <c r="J647" s="550"/>
      <c r="K647" s="263"/>
      <c r="L647" s="263"/>
      <c r="M647" s="263"/>
      <c r="N647" s="263"/>
      <c r="O647" s="263"/>
      <c r="P647" s="263"/>
      <c r="Q647" s="263"/>
      <c r="R647" s="263"/>
      <c r="S647" s="263"/>
      <c r="T647" s="263"/>
      <c r="U647" s="263"/>
      <c r="V647" s="263"/>
      <c r="W647" s="263"/>
      <c r="X647" s="263"/>
      <c r="Y647" s="263"/>
      <c r="Z647" s="263"/>
      <c r="AA647" s="263"/>
      <c r="AB647" s="263"/>
      <c r="AC647" s="263"/>
      <c r="AD647" s="263"/>
      <c r="AE647" s="263"/>
      <c r="AF647" s="263"/>
      <c r="AG647" s="263"/>
      <c r="AH647" s="263"/>
      <c r="AI647" s="263"/>
      <c r="AJ647" s="263"/>
      <c r="AK647" s="263"/>
      <c r="AL647" s="263"/>
      <c r="AM647" s="263"/>
      <c r="AN647" s="263"/>
      <c r="AO647" s="263"/>
      <c r="AP647" s="263"/>
      <c r="AQ647" s="263"/>
      <c r="AR647" s="263"/>
      <c r="AS647" s="263"/>
      <c r="AT647" s="263"/>
      <c r="AU647" s="263"/>
      <c r="AV647" s="263"/>
      <c r="AW647" s="263"/>
      <c r="AX647" s="263"/>
      <c r="AY647" s="263"/>
      <c r="AZ647" s="263"/>
      <c r="BA647" s="263"/>
      <c r="BB647" s="263"/>
      <c r="BC647" s="263"/>
      <c r="BD647" s="263"/>
      <c r="BE647" s="263"/>
      <c r="BF647" s="263"/>
      <c r="BG647" s="263"/>
    </row>
    <row r="648" spans="1:59" s="212" customFormat="1" x14ac:dyDescent="0.3">
      <c r="A648" s="270"/>
      <c r="B648" s="271"/>
      <c r="J648" s="550"/>
      <c r="K648" s="263"/>
      <c r="L648" s="263"/>
      <c r="M648" s="263"/>
      <c r="N648" s="263"/>
      <c r="O648" s="263"/>
      <c r="P648" s="263"/>
      <c r="Q648" s="263"/>
      <c r="R648" s="263"/>
      <c r="S648" s="263"/>
      <c r="T648" s="263"/>
      <c r="U648" s="263"/>
      <c r="V648" s="263"/>
      <c r="W648" s="263"/>
      <c r="X648" s="263"/>
      <c r="Y648" s="263"/>
      <c r="Z648" s="263"/>
      <c r="AA648" s="263"/>
      <c r="AB648" s="263"/>
      <c r="AC648" s="263"/>
      <c r="AD648" s="263"/>
      <c r="AE648" s="263"/>
      <c r="AF648" s="263"/>
      <c r="AG648" s="263"/>
      <c r="AH648" s="263"/>
      <c r="AI648" s="263"/>
      <c r="AJ648" s="263"/>
      <c r="AK648" s="263"/>
      <c r="AL648" s="263"/>
      <c r="AM648" s="263"/>
      <c r="AN648" s="263"/>
      <c r="AO648" s="263"/>
      <c r="AP648" s="263"/>
      <c r="AQ648" s="263"/>
      <c r="AR648" s="263"/>
      <c r="AS648" s="263"/>
      <c r="AT648" s="263"/>
      <c r="AU648" s="263"/>
      <c r="AV648" s="263"/>
      <c r="AW648" s="263"/>
      <c r="AX648" s="263"/>
      <c r="AY648" s="263"/>
      <c r="AZ648" s="263"/>
      <c r="BA648" s="263"/>
      <c r="BB648" s="263"/>
      <c r="BC648" s="263"/>
      <c r="BD648" s="263"/>
      <c r="BE648" s="263"/>
      <c r="BF648" s="263"/>
      <c r="BG648" s="263"/>
    </row>
    <row r="649" spans="1:59" s="212" customFormat="1" x14ac:dyDescent="0.3">
      <c r="A649" s="270"/>
      <c r="B649" s="271"/>
      <c r="J649" s="550"/>
      <c r="K649" s="263"/>
      <c r="L649" s="263"/>
      <c r="M649" s="263"/>
      <c r="N649" s="263"/>
      <c r="O649" s="263"/>
      <c r="P649" s="263"/>
      <c r="Q649" s="263"/>
      <c r="R649" s="263"/>
      <c r="S649" s="263"/>
      <c r="T649" s="263"/>
      <c r="U649" s="263"/>
      <c r="V649" s="263"/>
      <c r="W649" s="263"/>
      <c r="X649" s="263"/>
      <c r="Y649" s="263"/>
      <c r="Z649" s="263"/>
      <c r="AA649" s="263"/>
      <c r="AB649" s="263"/>
      <c r="AC649" s="263"/>
      <c r="AD649" s="263"/>
      <c r="AE649" s="263"/>
      <c r="AF649" s="263"/>
      <c r="AG649" s="263"/>
      <c r="AH649" s="263"/>
      <c r="AI649" s="263"/>
      <c r="AJ649" s="263"/>
      <c r="AK649" s="263"/>
      <c r="AL649" s="263"/>
      <c r="AM649" s="263"/>
      <c r="AN649" s="263"/>
      <c r="AO649" s="263"/>
      <c r="AP649" s="263"/>
      <c r="AQ649" s="263"/>
      <c r="AR649" s="263"/>
      <c r="AS649" s="263"/>
      <c r="AT649" s="263"/>
      <c r="AU649" s="263"/>
      <c r="AV649" s="263"/>
      <c r="AW649" s="263"/>
      <c r="AX649" s="263"/>
      <c r="AY649" s="263"/>
      <c r="AZ649" s="263"/>
      <c r="BA649" s="263"/>
      <c r="BB649" s="263"/>
      <c r="BC649" s="263"/>
      <c r="BD649" s="263"/>
      <c r="BE649" s="263"/>
      <c r="BF649" s="263"/>
      <c r="BG649" s="263"/>
    </row>
  </sheetData>
  <sheetProtection password="D34E" sheet="1" formatCells="0" formatColumns="0" formatRows="0" insertColumns="0" insertRows="0" insertHyperlinks="0" deleteColumns="0" deleteRows="0" sort="0" autoFilter="0" pivotTables="0"/>
  <mergeCells count="44">
    <mergeCell ref="B10:F10"/>
    <mergeCell ref="B12:G12"/>
    <mergeCell ref="A15:A17"/>
    <mergeCell ref="B15:B17"/>
    <mergeCell ref="C15:I15"/>
    <mergeCell ref="C16:C17"/>
    <mergeCell ref="D16:G16"/>
    <mergeCell ref="H16:H17"/>
    <mergeCell ref="I16:I17"/>
    <mergeCell ref="A57:A59"/>
    <mergeCell ref="B57:B59"/>
    <mergeCell ref="C57:I57"/>
    <mergeCell ref="C58:C59"/>
    <mergeCell ref="D58:G58"/>
    <mergeCell ref="H58:H59"/>
    <mergeCell ref="I58:I59"/>
    <mergeCell ref="A104:A106"/>
    <mergeCell ref="B104:B106"/>
    <mergeCell ref="C104:I104"/>
    <mergeCell ref="C105:C106"/>
    <mergeCell ref="D105:G105"/>
    <mergeCell ref="H105:H106"/>
    <mergeCell ref="I105:I106"/>
    <mergeCell ref="A161:A163"/>
    <mergeCell ref="B161:B163"/>
    <mergeCell ref="C161:I161"/>
    <mergeCell ref="C162:C163"/>
    <mergeCell ref="D162:G162"/>
    <mergeCell ref="H162:H163"/>
    <mergeCell ref="I162:I163"/>
    <mergeCell ref="A261:A263"/>
    <mergeCell ref="B261:B263"/>
    <mergeCell ref="C261:I261"/>
    <mergeCell ref="C262:C263"/>
    <mergeCell ref="D262:G262"/>
    <mergeCell ref="H262:H263"/>
    <mergeCell ref="I262:I263"/>
    <mergeCell ref="A214:A216"/>
    <mergeCell ref="B214:B216"/>
    <mergeCell ref="C214:I214"/>
    <mergeCell ref="C215:C216"/>
    <mergeCell ref="D215:G215"/>
    <mergeCell ref="H215:H216"/>
    <mergeCell ref="I215:I216"/>
  </mergeCells>
  <pageMargins left="0" right="0" top="0.25" bottom="0.25" header="0" footer="0.31496062992126"/>
  <pageSetup scale="65" orientation="landscape" horizontalDpi="0" verticalDpi="0" r:id="rId1"/>
  <headerFooter>
    <oddHeader>&amp;RСтрана&amp;P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FP 2019 PREDLOG</vt:lpstr>
      <vt:lpstr>FP ODLUKA фебруар 2019</vt:lpstr>
      <vt:lpstr>FP PREDLOG APRIL 2019</vt:lpstr>
      <vt:lpstr>FP ODLUKA APRIL 2019</vt:lpstr>
      <vt:lpstr>FP PREDLOG MAJ 2019</vt:lpstr>
      <vt:lpstr>ФП ОДЛУКА JUN 2019</vt:lpstr>
      <vt:lpstr> </vt:lpstr>
      <vt:lpstr>FP-2019-5GO-JUN</vt:lpstr>
      <vt:lpstr>FP-2019-5GO-AVGUST-ПРЕДЛОГ</vt:lpstr>
      <vt:lpstr>FP-209-5GO-AVGUST ODLUKA</vt:lpstr>
      <vt:lpstr>FP 2019 OKTOBAR PREDLOG</vt:lpstr>
      <vt:lpstr>FP 30122019 PREDLOG</vt:lpstr>
      <vt:lpstr>FP 2019 OKTOBAR ODLUKA</vt:lpstr>
      <vt:lpstr>FP 30122019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Rusanda DJ</dc:creator>
  <cp:lastModifiedBy>Banja Rusanda</cp:lastModifiedBy>
  <cp:lastPrinted>2020-01-16T07:39:36Z</cp:lastPrinted>
  <dcterms:created xsi:type="dcterms:W3CDTF">2017-06-12T09:34:00Z</dcterms:created>
  <dcterms:modified xsi:type="dcterms:W3CDTF">2020-01-16T07:41:13Z</dcterms:modified>
</cp:coreProperties>
</file>